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TAZISTI\Desktop\IZVJEŠTAJI\IZVJEŠTAJ O IZVRŠENJU PLANA\Godišnji izvještaj o izvršenju plana\2024\"/>
    </mc:Choice>
  </mc:AlternateContent>
  <xr:revisionPtr revIDLastSave="0" documentId="8_{D9051B36-4400-4A81-9F0F-6E4AC8ECD2A7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 " sheetId="13" r:id="rId7"/>
    <sheet name="Potraživanja" sheetId="16" r:id="rId8"/>
    <sheet name="Dospjele obveze" sheetId="17" r:id="rId9"/>
    <sheet name="Dana jamstva" sheetId="14" r:id="rId10"/>
    <sheet name="Obveze po sud.sporovima" sheetId="15" r:id="rId1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3" l="1"/>
  <c r="H9" i="17" l="1"/>
  <c r="H10" i="17"/>
  <c r="H11" i="17"/>
  <c r="H12" i="17"/>
  <c r="H13" i="17"/>
  <c r="H14" i="17"/>
  <c r="H16" i="17"/>
  <c r="H17" i="17"/>
  <c r="H26" i="16"/>
  <c r="H9" i="16"/>
  <c r="H10" i="16"/>
  <c r="H11" i="16"/>
  <c r="H12" i="16"/>
  <c r="H14" i="16"/>
  <c r="H15" i="16"/>
  <c r="H16" i="16"/>
  <c r="H17" i="16"/>
  <c r="H19" i="16"/>
  <c r="H20" i="16"/>
  <c r="H21" i="16"/>
  <c r="H22" i="16"/>
  <c r="H23" i="16"/>
  <c r="H24" i="16"/>
  <c r="H31" i="8"/>
  <c r="L60" i="3"/>
  <c r="L62" i="3"/>
  <c r="L64" i="3"/>
  <c r="L67" i="3"/>
  <c r="L68" i="3"/>
  <c r="L69" i="3"/>
  <c r="L70" i="3"/>
  <c r="L72" i="3"/>
  <c r="L73" i="3"/>
  <c r="L74" i="3"/>
  <c r="L75" i="3"/>
  <c r="L76" i="3"/>
  <c r="L77" i="3"/>
  <c r="L79" i="3"/>
  <c r="L80" i="3"/>
  <c r="L81" i="3"/>
  <c r="L82" i="3"/>
  <c r="L83" i="3"/>
  <c r="L84" i="3"/>
  <c r="L85" i="3"/>
  <c r="L86" i="3"/>
  <c r="L87" i="3"/>
  <c r="L89" i="3"/>
  <c r="L91" i="3"/>
  <c r="L92" i="3"/>
  <c r="L93" i="3"/>
  <c r="L94" i="3"/>
  <c r="L95" i="3"/>
  <c r="L96" i="3"/>
  <c r="L97" i="3"/>
  <c r="L102" i="3"/>
  <c r="L103" i="3"/>
  <c r="L104" i="3"/>
  <c r="L105" i="3"/>
  <c r="L108" i="3"/>
  <c r="L111" i="3"/>
  <c r="L115" i="3"/>
  <c r="L118" i="3"/>
  <c r="L120" i="3"/>
  <c r="L121" i="3"/>
  <c r="L122" i="3"/>
  <c r="L123" i="3"/>
  <c r="L124" i="3"/>
  <c r="L126" i="3"/>
  <c r="L128" i="3"/>
  <c r="L131" i="3"/>
  <c r="K60" i="3"/>
  <c r="K62" i="3"/>
  <c r="K64" i="3"/>
  <c r="K67" i="3"/>
  <c r="K68" i="3"/>
  <c r="K69" i="3"/>
  <c r="K70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9" i="3"/>
  <c r="K91" i="3"/>
  <c r="K92" i="3"/>
  <c r="K93" i="3"/>
  <c r="K94" i="3"/>
  <c r="K95" i="3"/>
  <c r="K96" i="3"/>
  <c r="K97" i="3"/>
  <c r="K100" i="3"/>
  <c r="K102" i="3"/>
  <c r="K103" i="3"/>
  <c r="K104" i="3"/>
  <c r="K105" i="3"/>
  <c r="K111" i="3"/>
  <c r="K115" i="3"/>
  <c r="K118" i="3"/>
  <c r="K120" i="3"/>
  <c r="K121" i="3"/>
  <c r="K122" i="3"/>
  <c r="K123" i="3"/>
  <c r="K124" i="3"/>
  <c r="K128" i="3"/>
  <c r="K131" i="3"/>
  <c r="K132" i="3"/>
  <c r="L15" i="3"/>
  <c r="L17" i="3"/>
  <c r="L18" i="3"/>
  <c r="L20" i="3"/>
  <c r="L21" i="3"/>
  <c r="L24" i="3"/>
  <c r="L25" i="3"/>
  <c r="L28" i="3"/>
  <c r="L31" i="3"/>
  <c r="L32" i="3"/>
  <c r="L34" i="3"/>
  <c r="L35" i="3"/>
  <c r="L38" i="3"/>
  <c r="L39" i="3"/>
  <c r="L42" i="3"/>
  <c r="L45" i="3"/>
  <c r="L49" i="3"/>
  <c r="K28" i="3"/>
  <c r="K31" i="3"/>
  <c r="K32" i="3"/>
  <c r="K34" i="3"/>
  <c r="K35" i="3"/>
  <c r="K38" i="3"/>
  <c r="K39" i="3"/>
  <c r="K42" i="3"/>
  <c r="K45" i="3"/>
  <c r="K49" i="3"/>
  <c r="K21" i="3"/>
  <c r="L24" i="1"/>
  <c r="D24" i="8"/>
  <c r="E24" i="8"/>
  <c r="F24" i="8"/>
  <c r="C24" i="8"/>
  <c r="J48" i="3"/>
  <c r="H131" i="13"/>
  <c r="G138" i="13"/>
  <c r="F138" i="13"/>
  <c r="G130" i="13"/>
  <c r="F130" i="13"/>
  <c r="H136" i="13"/>
  <c r="I136" i="13" s="1"/>
  <c r="G24" i="8" l="1"/>
  <c r="H24" i="8"/>
  <c r="H109" i="13"/>
  <c r="H107" i="13"/>
  <c r="G87" i="13"/>
  <c r="F87" i="13"/>
  <c r="G41" i="13"/>
  <c r="F41" i="13"/>
  <c r="H158" i="13"/>
  <c r="G153" i="13"/>
  <c r="F153" i="13"/>
  <c r="H154" i="13"/>
  <c r="G149" i="13"/>
  <c r="F149" i="13"/>
  <c r="H181" i="13"/>
  <c r="G180" i="13"/>
  <c r="G179" i="13" s="1"/>
  <c r="G178" i="13" s="1"/>
  <c r="F180" i="13"/>
  <c r="F179" i="13" s="1"/>
  <c r="F178" i="13" s="1"/>
  <c r="F148" i="13" l="1"/>
  <c r="G148" i="13"/>
  <c r="G147" i="13" s="1"/>
  <c r="H180" i="13"/>
  <c r="H179" i="13" l="1"/>
  <c r="H178" i="13" l="1"/>
  <c r="C37" i="17" l="1"/>
  <c r="H113" i="13"/>
  <c r="H76" i="13"/>
  <c r="H71" i="13"/>
  <c r="I71" i="13" s="1"/>
  <c r="H69" i="13"/>
  <c r="I69" i="13" s="1"/>
  <c r="H64" i="13"/>
  <c r="H47" i="13"/>
  <c r="H42" i="13"/>
  <c r="H28" i="13"/>
  <c r="H27" i="13" s="1"/>
  <c r="H35" i="13"/>
  <c r="H41" i="13" l="1"/>
  <c r="H174" i="13"/>
  <c r="I130" i="3"/>
  <c r="I129" i="3" s="1"/>
  <c r="I127" i="3"/>
  <c r="I125" i="3"/>
  <c r="I119" i="3"/>
  <c r="I117" i="3"/>
  <c r="I114" i="3"/>
  <c r="I113" i="3" s="1"/>
  <c r="I110" i="3"/>
  <c r="I109" i="3" s="1"/>
  <c r="I107" i="3"/>
  <c r="I106" i="3" s="1"/>
  <c r="I101" i="3"/>
  <c r="I99" i="3"/>
  <c r="I90" i="3"/>
  <c r="I88" i="3"/>
  <c r="I78" i="3"/>
  <c r="I71" i="3"/>
  <c r="I66" i="3"/>
  <c r="I63" i="3"/>
  <c r="I61" i="3"/>
  <c r="I59" i="3"/>
  <c r="I48" i="3"/>
  <c r="I44" i="3"/>
  <c r="I43" i="3" s="1"/>
  <c r="I41" i="3"/>
  <c r="I37" i="3"/>
  <c r="I33" i="3"/>
  <c r="I30" i="3"/>
  <c r="I27" i="3"/>
  <c r="I26" i="3" s="1"/>
  <c r="I23" i="3"/>
  <c r="I22" i="3" s="1"/>
  <c r="I19" i="3"/>
  <c r="I16" i="3"/>
  <c r="I14" i="3"/>
  <c r="J119" i="3"/>
  <c r="H125" i="3"/>
  <c r="J125" i="3"/>
  <c r="L125" i="3" s="1"/>
  <c r="G125" i="3"/>
  <c r="H107" i="3"/>
  <c r="H106" i="3" s="1"/>
  <c r="J107" i="3"/>
  <c r="G107" i="3"/>
  <c r="G106" i="3" s="1"/>
  <c r="L119" i="3" l="1"/>
  <c r="I47" i="3"/>
  <c r="I46" i="3" s="1"/>
  <c r="L48" i="3"/>
  <c r="I36" i="3"/>
  <c r="I116" i="3"/>
  <c r="J106" i="3"/>
  <c r="L107" i="3"/>
  <c r="I29" i="3"/>
  <c r="I13" i="3"/>
  <c r="I98" i="3"/>
  <c r="I65" i="3"/>
  <c r="I58" i="3"/>
  <c r="I112" i="3"/>
  <c r="L106" i="3" l="1"/>
  <c r="E44" i="8"/>
  <c r="E42" i="8"/>
  <c r="E38" i="8"/>
  <c r="E36" i="8"/>
  <c r="E34" i="8"/>
  <c r="E32" i="8"/>
  <c r="E28" i="8"/>
  <c r="E27" i="8" s="1"/>
  <c r="E22" i="8"/>
  <c r="E18" i="8"/>
  <c r="E16" i="8"/>
  <c r="E14" i="8"/>
  <c r="E12" i="8"/>
  <c r="E8" i="8"/>
  <c r="D28" i="8"/>
  <c r="F28" i="8"/>
  <c r="C28" i="8"/>
  <c r="H11" i="8"/>
  <c r="D8" i="8"/>
  <c r="F8" i="8"/>
  <c r="C8" i="8"/>
  <c r="E7" i="8" l="1"/>
  <c r="I13" i="1"/>
  <c r="I10" i="1"/>
  <c r="I16" i="1" s="1"/>
  <c r="C19" i="17"/>
  <c r="D8" i="16"/>
  <c r="C25" i="16"/>
  <c r="C27" i="16" s="1"/>
  <c r="F84" i="13"/>
  <c r="G84" i="13"/>
  <c r="H134" i="13"/>
  <c r="H130" i="13" s="1"/>
  <c r="E8" i="10"/>
  <c r="E7" i="10" s="1"/>
  <c r="C15" i="10"/>
  <c r="C13" i="10"/>
  <c r="C12" i="10" s="1"/>
  <c r="C11" i="10" s="1"/>
  <c r="C8" i="10"/>
  <c r="C7" i="10" s="1"/>
  <c r="I10" i="9"/>
  <c r="I9" i="9" s="1"/>
  <c r="I8" i="9" s="1"/>
  <c r="I14" i="9"/>
  <c r="I16" i="9"/>
  <c r="G16" i="9"/>
  <c r="G14" i="9"/>
  <c r="G10" i="9"/>
  <c r="G9" i="9" s="1"/>
  <c r="G8" i="9" s="1"/>
  <c r="C8" i="11"/>
  <c r="C7" i="11" s="1"/>
  <c r="C44" i="8"/>
  <c r="C42" i="8"/>
  <c r="C38" i="8"/>
  <c r="C36" i="8"/>
  <c r="C34" i="8"/>
  <c r="C32" i="8"/>
  <c r="C22" i="8"/>
  <c r="C18" i="8"/>
  <c r="C16" i="8"/>
  <c r="C14" i="8"/>
  <c r="C12" i="8"/>
  <c r="C7" i="8" s="1"/>
  <c r="G130" i="3"/>
  <c r="G129" i="3" s="1"/>
  <c r="G127" i="3"/>
  <c r="G119" i="3"/>
  <c r="K119" i="3" s="1"/>
  <c r="G117" i="3"/>
  <c r="G114" i="3"/>
  <c r="G113" i="3" s="1"/>
  <c r="G110" i="3"/>
  <c r="G109" i="3" s="1"/>
  <c r="G101" i="3"/>
  <c r="G99" i="3"/>
  <c r="G90" i="3"/>
  <c r="G88" i="3"/>
  <c r="G78" i="3"/>
  <c r="G71" i="3"/>
  <c r="G66" i="3"/>
  <c r="G63" i="3"/>
  <c r="G61" i="3"/>
  <c r="G59" i="3"/>
  <c r="G48" i="3"/>
  <c r="G44" i="3"/>
  <c r="G43" i="3" s="1"/>
  <c r="G41" i="3"/>
  <c r="G37" i="3"/>
  <c r="G33" i="3"/>
  <c r="G30" i="3"/>
  <c r="G27" i="3"/>
  <c r="G26" i="3" s="1"/>
  <c r="G23" i="3"/>
  <c r="G22" i="3" s="1"/>
  <c r="G19" i="3"/>
  <c r="G16" i="3"/>
  <c r="G14" i="3"/>
  <c r="H14" i="3"/>
  <c r="J14" i="3"/>
  <c r="L14" i="3" s="1"/>
  <c r="H8" i="17"/>
  <c r="E37" i="17"/>
  <c r="G36" i="17"/>
  <c r="G35" i="17"/>
  <c r="G34" i="17"/>
  <c r="G33" i="17"/>
  <c r="G32" i="17"/>
  <c r="G31" i="17"/>
  <c r="G30" i="17"/>
  <c r="G29" i="17"/>
  <c r="G28" i="17"/>
  <c r="G27" i="17"/>
  <c r="G26" i="17"/>
  <c r="E19" i="17"/>
  <c r="G18" i="17"/>
  <c r="G17" i="17"/>
  <c r="G16" i="17"/>
  <c r="G15" i="17"/>
  <c r="G14" i="17"/>
  <c r="G13" i="17"/>
  <c r="G12" i="17"/>
  <c r="G11" i="17"/>
  <c r="G10" i="17"/>
  <c r="G9" i="17"/>
  <c r="G8" i="17"/>
  <c r="D12" i="10"/>
  <c r="E12" i="10"/>
  <c r="F12" i="10"/>
  <c r="G26" i="16"/>
  <c r="E25" i="16"/>
  <c r="E27" i="16" s="1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H8" i="16"/>
  <c r="G8" i="16"/>
  <c r="C12" i="15"/>
  <c r="D12" i="17" l="1"/>
  <c r="D16" i="17"/>
  <c r="D11" i="17"/>
  <c r="D9" i="17"/>
  <c r="D13" i="17"/>
  <c r="D17" i="17"/>
  <c r="D15" i="17"/>
  <c r="D10" i="17"/>
  <c r="D14" i="17"/>
  <c r="D18" i="17"/>
  <c r="D19" i="17"/>
  <c r="G116" i="3"/>
  <c r="G112" i="3" s="1"/>
  <c r="I13" i="9"/>
  <c r="I12" i="9" s="1"/>
  <c r="F10" i="16"/>
  <c r="F14" i="16"/>
  <c r="F18" i="16"/>
  <c r="F22" i="16"/>
  <c r="F13" i="16"/>
  <c r="F11" i="16"/>
  <c r="F15" i="16"/>
  <c r="F19" i="16"/>
  <c r="F23" i="16"/>
  <c r="F17" i="16"/>
  <c r="F8" i="16"/>
  <c r="F26" i="16"/>
  <c r="F12" i="16"/>
  <c r="F16" i="16"/>
  <c r="F20" i="16"/>
  <c r="F24" i="16"/>
  <c r="F9" i="16"/>
  <c r="F21" i="16"/>
  <c r="F10" i="17"/>
  <c r="F14" i="17"/>
  <c r="F18" i="17"/>
  <c r="F11" i="17"/>
  <c r="F15" i="17"/>
  <c r="F12" i="17"/>
  <c r="F16" i="17"/>
  <c r="F9" i="17"/>
  <c r="F13" i="17"/>
  <c r="F17" i="17"/>
  <c r="H19" i="17"/>
  <c r="D12" i="16"/>
  <c r="D16" i="16"/>
  <c r="D20" i="16"/>
  <c r="D24" i="16"/>
  <c r="D19" i="16"/>
  <c r="D9" i="16"/>
  <c r="D13" i="16"/>
  <c r="D17" i="16"/>
  <c r="D21" i="16"/>
  <c r="D26" i="16"/>
  <c r="D11" i="16"/>
  <c r="D23" i="16"/>
  <c r="D10" i="16"/>
  <c r="D14" i="16"/>
  <c r="D18" i="16"/>
  <c r="D22" i="16"/>
  <c r="D15" i="16"/>
  <c r="G47" i="3"/>
  <c r="G46" i="3" s="1"/>
  <c r="K48" i="3"/>
  <c r="G13" i="9"/>
  <c r="G12" i="9" s="1"/>
  <c r="G36" i="3"/>
  <c r="G98" i="3"/>
  <c r="G13" i="3"/>
  <c r="G65" i="3"/>
  <c r="G58" i="3"/>
  <c r="G29" i="3"/>
  <c r="C27" i="8"/>
  <c r="F8" i="17"/>
  <c r="F19" i="17"/>
  <c r="G37" i="17"/>
  <c r="D8" i="17"/>
  <c r="F25" i="16"/>
  <c r="G19" i="17"/>
  <c r="D27" i="16"/>
  <c r="H27" i="16"/>
  <c r="G25" i="16"/>
  <c r="D25" i="16"/>
  <c r="H25" i="16"/>
  <c r="F27" i="16"/>
  <c r="G27" i="16"/>
  <c r="G173" i="13"/>
  <c r="G163" i="13"/>
  <c r="G142" i="13"/>
  <c r="G141" i="13" s="1"/>
  <c r="G18" i="13" s="1"/>
  <c r="G119" i="13"/>
  <c r="G118" i="13" s="1"/>
  <c r="G16" i="13" s="1"/>
  <c r="G112" i="13"/>
  <c r="G106" i="13"/>
  <c r="G86" i="13"/>
  <c r="G14" i="13" s="1"/>
  <c r="G73" i="13"/>
  <c r="G40" i="13" s="1"/>
  <c r="G34" i="13"/>
  <c r="G27" i="13"/>
  <c r="G23" i="13"/>
  <c r="G22" i="13" s="1"/>
  <c r="I134" i="13"/>
  <c r="H173" i="13"/>
  <c r="F173" i="13"/>
  <c r="H171" i="13"/>
  <c r="H164" i="13"/>
  <c r="H153" i="13"/>
  <c r="H150" i="13"/>
  <c r="H149" i="13" s="1"/>
  <c r="H143" i="13"/>
  <c r="H139" i="13"/>
  <c r="H138" i="13" s="1"/>
  <c r="H126" i="13"/>
  <c r="H120" i="13"/>
  <c r="H116" i="13"/>
  <c r="H93" i="13"/>
  <c r="H88" i="13"/>
  <c r="H84" i="13"/>
  <c r="H74" i="13"/>
  <c r="I64" i="13"/>
  <c r="I42" i="13"/>
  <c r="G11" i="13" l="1"/>
  <c r="G57" i="3"/>
  <c r="G56" i="3" s="1"/>
  <c r="H87" i="13"/>
  <c r="H148" i="13"/>
  <c r="H147" i="13" s="1"/>
  <c r="I116" i="13"/>
  <c r="H73" i="13"/>
  <c r="H40" i="13" s="1"/>
  <c r="I57" i="3"/>
  <c r="I56" i="3" s="1"/>
  <c r="G12" i="3"/>
  <c r="G11" i="3" s="1"/>
  <c r="G26" i="13"/>
  <c r="G12" i="13" s="1"/>
  <c r="G162" i="13"/>
  <c r="G9" i="13" s="1"/>
  <c r="G10" i="13"/>
  <c r="G105" i="13"/>
  <c r="G15" i="13" s="1"/>
  <c r="G129" i="13"/>
  <c r="G17" i="13" s="1"/>
  <c r="G13" i="13"/>
  <c r="I76" i="13"/>
  <c r="I131" i="13"/>
  <c r="I139" i="13"/>
  <c r="I88" i="13"/>
  <c r="I109" i="13"/>
  <c r="I150" i="13"/>
  <c r="I158" i="13"/>
  <c r="I164" i="13"/>
  <c r="I120" i="13"/>
  <c r="I173" i="13"/>
  <c r="I35" i="13"/>
  <c r="I47" i="13"/>
  <c r="I74" i="13"/>
  <c r="I126" i="13"/>
  <c r="I143" i="13"/>
  <c r="I93" i="13"/>
  <c r="I107" i="13"/>
  <c r="I113" i="13"/>
  <c r="I154" i="13"/>
  <c r="I171" i="13"/>
  <c r="I174" i="13"/>
  <c r="H106" i="13"/>
  <c r="F112" i="13"/>
  <c r="H112" i="13"/>
  <c r="F106" i="13"/>
  <c r="F73" i="13"/>
  <c r="F40" i="13" s="1"/>
  <c r="G21" i="13" l="1"/>
  <c r="G161" i="13"/>
  <c r="G19" i="13"/>
  <c r="G146" i="13"/>
  <c r="G20" i="13"/>
  <c r="I106" i="13"/>
  <c r="I73" i="13"/>
  <c r="I41" i="13"/>
  <c r="H105" i="13"/>
  <c r="I112" i="13"/>
  <c r="F105" i="13"/>
  <c r="F15" i="13" s="1"/>
  <c r="I105" i="13" l="1"/>
  <c r="H15" i="13"/>
  <c r="I15" i="13" s="1"/>
  <c r="I28" i="13"/>
  <c r="F163" i="13" l="1"/>
  <c r="F162" i="13" s="1"/>
  <c r="F9" i="13" s="1"/>
  <c r="H163" i="13"/>
  <c r="I163" i="13" l="1"/>
  <c r="H162" i="13"/>
  <c r="F161" i="13"/>
  <c r="H161" i="13" l="1"/>
  <c r="I161" i="13" s="1"/>
  <c r="H9" i="13"/>
  <c r="I162" i="13"/>
  <c r="G23" i="1" l="1"/>
  <c r="K24" i="1"/>
  <c r="H23" i="13" l="1"/>
  <c r="F23" i="13"/>
  <c r="F22" i="13" s="1"/>
  <c r="F11" i="13" s="1"/>
  <c r="I153" i="13"/>
  <c r="I149" i="13"/>
  <c r="H142" i="13"/>
  <c r="H119" i="13"/>
  <c r="I87" i="13"/>
  <c r="H34" i="13"/>
  <c r="H26" i="13" s="1"/>
  <c r="I138" i="13"/>
  <c r="F142" i="13"/>
  <c r="F141" i="13" s="1"/>
  <c r="F18" i="13" s="1"/>
  <c r="F129" i="13"/>
  <c r="F119" i="13"/>
  <c r="F118" i="13" s="1"/>
  <c r="F16" i="13" s="1"/>
  <c r="F86" i="13"/>
  <c r="F14" i="13" s="1"/>
  <c r="F34" i="13"/>
  <c r="F27" i="13"/>
  <c r="H22" i="13" l="1"/>
  <c r="I23" i="13"/>
  <c r="F21" i="13"/>
  <c r="I9" i="13"/>
  <c r="H118" i="13"/>
  <c r="I119" i="13"/>
  <c r="I34" i="13"/>
  <c r="I130" i="13"/>
  <c r="H141" i="13"/>
  <c r="I142" i="13"/>
  <c r="F13" i="13"/>
  <c r="F26" i="13"/>
  <c r="F12" i="13" s="1"/>
  <c r="I27" i="13"/>
  <c r="F17" i="13"/>
  <c r="H129" i="13"/>
  <c r="H17" i="13" s="1"/>
  <c r="I17" i="13" s="1"/>
  <c r="H86" i="13"/>
  <c r="I86" i="13" s="1"/>
  <c r="H13" i="13"/>
  <c r="I13" i="13" s="1"/>
  <c r="D15" i="10"/>
  <c r="D11" i="10" s="1"/>
  <c r="E15" i="10"/>
  <c r="E11" i="10" s="1"/>
  <c r="F15" i="10"/>
  <c r="F11" i="10" s="1"/>
  <c r="H21" i="13" l="1"/>
  <c r="I22" i="13"/>
  <c r="H11" i="13"/>
  <c r="I11" i="13" s="1"/>
  <c r="H12" i="13"/>
  <c r="I12" i="13" s="1"/>
  <c r="I118" i="13"/>
  <c r="H16" i="13"/>
  <c r="I16" i="13" s="1"/>
  <c r="H14" i="13"/>
  <c r="I14" i="13" s="1"/>
  <c r="I148" i="13"/>
  <c r="H10" i="13"/>
  <c r="I141" i="13"/>
  <c r="H18" i="13"/>
  <c r="I18" i="13" s="1"/>
  <c r="F147" i="13"/>
  <c r="F146" i="13" s="1"/>
  <c r="F10" i="13"/>
  <c r="F19" i="13" s="1"/>
  <c r="I129" i="13"/>
  <c r="I40" i="13"/>
  <c r="I26" i="13"/>
  <c r="F20" i="13"/>
  <c r="H20" i="13"/>
  <c r="H9" i="11"/>
  <c r="G9" i="11"/>
  <c r="H9" i="8"/>
  <c r="H10" i="8"/>
  <c r="H13" i="8"/>
  <c r="H15" i="8"/>
  <c r="H17" i="8"/>
  <c r="H19" i="8"/>
  <c r="H20" i="8"/>
  <c r="H21" i="8"/>
  <c r="H23" i="8"/>
  <c r="H29" i="8"/>
  <c r="H30" i="8"/>
  <c r="H33" i="8"/>
  <c r="H35" i="8"/>
  <c r="H37" i="8"/>
  <c r="H39" i="8"/>
  <c r="H40" i="8"/>
  <c r="H41" i="8"/>
  <c r="H43" i="8"/>
  <c r="G9" i="8"/>
  <c r="G10" i="8"/>
  <c r="G13" i="8"/>
  <c r="G15" i="8"/>
  <c r="G17" i="8"/>
  <c r="G19" i="8"/>
  <c r="G20" i="8"/>
  <c r="G21" i="8"/>
  <c r="G23" i="8"/>
  <c r="G29" i="8"/>
  <c r="G30" i="8"/>
  <c r="G33" i="8"/>
  <c r="G35" i="8"/>
  <c r="G37" i="8"/>
  <c r="G39" i="8"/>
  <c r="G40" i="8"/>
  <c r="G41" i="8"/>
  <c r="G43" i="8"/>
  <c r="L132" i="3"/>
  <c r="K15" i="3"/>
  <c r="K17" i="3"/>
  <c r="K18" i="3"/>
  <c r="K20" i="3"/>
  <c r="K24" i="3"/>
  <c r="H48" i="3"/>
  <c r="H47" i="3" s="1"/>
  <c r="H46" i="3" s="1"/>
  <c r="J47" i="3"/>
  <c r="J16" i="9"/>
  <c r="H16" i="9"/>
  <c r="H14" i="9"/>
  <c r="J14" i="9"/>
  <c r="H10" i="9"/>
  <c r="H9" i="9" s="1"/>
  <c r="H8" i="9" s="1"/>
  <c r="J10" i="9"/>
  <c r="E8" i="11"/>
  <c r="E7" i="11" s="1"/>
  <c r="H130" i="3"/>
  <c r="H129" i="3" s="1"/>
  <c r="J130" i="3"/>
  <c r="H99" i="3"/>
  <c r="J99" i="3"/>
  <c r="H88" i="3"/>
  <c r="J88" i="3"/>
  <c r="J66" i="3"/>
  <c r="H66" i="3"/>
  <c r="H127" i="3"/>
  <c r="J127" i="3"/>
  <c r="H119" i="3"/>
  <c r="H117" i="3"/>
  <c r="J117" i="3"/>
  <c r="H114" i="3"/>
  <c r="H113" i="3" s="1"/>
  <c r="J114" i="3"/>
  <c r="H110" i="3"/>
  <c r="H109" i="3" s="1"/>
  <c r="J110" i="3"/>
  <c r="J109" i="3" s="1"/>
  <c r="H101" i="3"/>
  <c r="J101" i="3"/>
  <c r="H90" i="3"/>
  <c r="J90" i="3"/>
  <c r="H78" i="3"/>
  <c r="J78" i="3"/>
  <c r="H71" i="3"/>
  <c r="J71" i="3"/>
  <c r="H63" i="3"/>
  <c r="J63" i="3"/>
  <c r="H61" i="3"/>
  <c r="J61" i="3"/>
  <c r="H59" i="3"/>
  <c r="J59" i="3"/>
  <c r="H44" i="3"/>
  <c r="H43" i="3" s="1"/>
  <c r="J44" i="3"/>
  <c r="H41" i="3"/>
  <c r="J41" i="3"/>
  <c r="J37" i="3"/>
  <c r="H37" i="3"/>
  <c r="H27" i="3"/>
  <c r="H26" i="3" s="1"/>
  <c r="J27" i="3"/>
  <c r="D44" i="8"/>
  <c r="F44" i="8"/>
  <c r="D42" i="8"/>
  <c r="F42" i="8"/>
  <c r="D38" i="8"/>
  <c r="F38" i="8"/>
  <c r="D36" i="8"/>
  <c r="F36" i="8"/>
  <c r="D34" i="8"/>
  <c r="F34" i="8"/>
  <c r="D32" i="8"/>
  <c r="F32" i="8"/>
  <c r="D22" i="8"/>
  <c r="F22" i="8"/>
  <c r="D18" i="8"/>
  <c r="F18" i="8"/>
  <c r="D16" i="8"/>
  <c r="F16" i="8"/>
  <c r="D14" i="8"/>
  <c r="F14" i="8"/>
  <c r="D12" i="8"/>
  <c r="D7" i="8" s="1"/>
  <c r="F12" i="8"/>
  <c r="F7" i="8" s="1"/>
  <c r="D8" i="11"/>
  <c r="D7" i="11" s="1"/>
  <c r="F8" i="11"/>
  <c r="D8" i="10"/>
  <c r="D7" i="10" s="1"/>
  <c r="F8" i="10"/>
  <c r="H33" i="3"/>
  <c r="J33" i="3"/>
  <c r="H30" i="3"/>
  <c r="J30" i="3"/>
  <c r="H23" i="3"/>
  <c r="H22" i="3" s="1"/>
  <c r="J23" i="3"/>
  <c r="H19" i="3"/>
  <c r="J19" i="3"/>
  <c r="L19" i="3" s="1"/>
  <c r="H16" i="3"/>
  <c r="J16" i="3"/>
  <c r="L16" i="3" s="1"/>
  <c r="K88" i="3" l="1"/>
  <c r="L88" i="3"/>
  <c r="J43" i="3"/>
  <c r="L44" i="3"/>
  <c r="K44" i="3"/>
  <c r="K61" i="3"/>
  <c r="L61" i="3"/>
  <c r="L71" i="3"/>
  <c r="K71" i="3"/>
  <c r="L110" i="3"/>
  <c r="K110" i="3"/>
  <c r="K117" i="3"/>
  <c r="L117" i="3"/>
  <c r="J46" i="3"/>
  <c r="L47" i="3"/>
  <c r="K47" i="3"/>
  <c r="K127" i="3"/>
  <c r="L127" i="3"/>
  <c r="J129" i="3"/>
  <c r="L130" i="3"/>
  <c r="K130" i="3"/>
  <c r="L30" i="3"/>
  <c r="K30" i="3"/>
  <c r="L90" i="3"/>
  <c r="K90" i="3"/>
  <c r="K37" i="3"/>
  <c r="L37" i="3"/>
  <c r="K99" i="3"/>
  <c r="J22" i="3"/>
  <c r="L23" i="3"/>
  <c r="K33" i="3"/>
  <c r="L33" i="3"/>
  <c r="J26" i="3"/>
  <c r="L27" i="3"/>
  <c r="K27" i="3"/>
  <c r="L41" i="3"/>
  <c r="K41" i="3"/>
  <c r="L59" i="3"/>
  <c r="K59" i="3"/>
  <c r="L63" i="3"/>
  <c r="K63" i="3"/>
  <c r="L78" i="3"/>
  <c r="K78" i="3"/>
  <c r="K101" i="3"/>
  <c r="L101" i="3"/>
  <c r="J113" i="3"/>
  <c r="L114" i="3"/>
  <c r="K114" i="3"/>
  <c r="L66" i="3"/>
  <c r="K66" i="3"/>
  <c r="J116" i="3"/>
  <c r="H116" i="3"/>
  <c r="H112" i="3" s="1"/>
  <c r="J13" i="9"/>
  <c r="H8" i="11"/>
  <c r="H22" i="8"/>
  <c r="H36" i="8"/>
  <c r="H36" i="3"/>
  <c r="H13" i="9"/>
  <c r="H12" i="9" s="1"/>
  <c r="D27" i="8"/>
  <c r="H18" i="8"/>
  <c r="H38" i="8"/>
  <c r="G32" i="8"/>
  <c r="G14" i="8"/>
  <c r="G34" i="8"/>
  <c r="H32" i="8"/>
  <c r="G36" i="8"/>
  <c r="G12" i="8"/>
  <c r="G16" i="8"/>
  <c r="H42" i="8"/>
  <c r="G22" i="8"/>
  <c r="H14" i="8"/>
  <c r="G18" i="8"/>
  <c r="H16" i="8"/>
  <c r="H12" i="8"/>
  <c r="G42" i="8"/>
  <c r="G38" i="8"/>
  <c r="G28" i="8"/>
  <c r="F27" i="8"/>
  <c r="H34" i="8"/>
  <c r="K19" i="3"/>
  <c r="K23" i="3"/>
  <c r="K14" i="3"/>
  <c r="H98" i="3"/>
  <c r="K16" i="3"/>
  <c r="I10" i="13"/>
  <c r="H19" i="13"/>
  <c r="I19" i="13" s="1"/>
  <c r="H28" i="8"/>
  <c r="H8" i="8"/>
  <c r="H146" i="13"/>
  <c r="I146" i="13" s="1"/>
  <c r="I147" i="13"/>
  <c r="I20" i="13"/>
  <c r="I21" i="13"/>
  <c r="G8" i="8"/>
  <c r="F7" i="10"/>
  <c r="J12" i="9"/>
  <c r="J9" i="9"/>
  <c r="J8" i="9" s="1"/>
  <c r="G8" i="11"/>
  <c r="F7" i="11"/>
  <c r="J98" i="3"/>
  <c r="J65" i="3"/>
  <c r="H65" i="3"/>
  <c r="J13" i="3"/>
  <c r="J29" i="3"/>
  <c r="J36" i="3"/>
  <c r="J58" i="3"/>
  <c r="L58" i="3" s="1"/>
  <c r="H58" i="3"/>
  <c r="H29" i="3"/>
  <c r="H13" i="3"/>
  <c r="L36" i="3" l="1"/>
  <c r="K36" i="3"/>
  <c r="K116" i="3"/>
  <c r="L116" i="3"/>
  <c r="K29" i="3"/>
  <c r="L29" i="3"/>
  <c r="K113" i="3"/>
  <c r="L113" i="3"/>
  <c r="K129" i="3"/>
  <c r="L129" i="3"/>
  <c r="L43" i="3"/>
  <c r="K43" i="3"/>
  <c r="K65" i="3"/>
  <c r="L65" i="3"/>
  <c r="L98" i="3"/>
  <c r="K98" i="3"/>
  <c r="K109" i="3"/>
  <c r="L109" i="3"/>
  <c r="L26" i="3"/>
  <c r="K26" i="3"/>
  <c r="K22" i="3"/>
  <c r="L22" i="3"/>
  <c r="L46" i="3"/>
  <c r="K46" i="3"/>
  <c r="H57" i="3"/>
  <c r="H56" i="3" s="1"/>
  <c r="J57" i="3"/>
  <c r="K58" i="3"/>
  <c r="L13" i="3"/>
  <c r="K13" i="3"/>
  <c r="J112" i="3"/>
  <c r="H27" i="8"/>
  <c r="G27" i="8"/>
  <c r="G7" i="8"/>
  <c r="H7" i="8"/>
  <c r="G7" i="11"/>
  <c r="H7" i="11"/>
  <c r="H12" i="3"/>
  <c r="H11" i="3" s="1"/>
  <c r="I12" i="3"/>
  <c r="I11" i="3" s="1"/>
  <c r="J12" i="3"/>
  <c r="L112" i="3" l="1"/>
  <c r="K112" i="3"/>
  <c r="J56" i="3"/>
  <c r="L57" i="3"/>
  <c r="K57" i="3"/>
  <c r="J11" i="3"/>
  <c r="L12" i="3"/>
  <c r="K12" i="3"/>
  <c r="K22" i="1"/>
  <c r="K21" i="1"/>
  <c r="L14" i="1"/>
  <c r="L15" i="1"/>
  <c r="L12" i="1"/>
  <c r="L11" i="1"/>
  <c r="K15" i="1"/>
  <c r="K14" i="1"/>
  <c r="K11" i="1"/>
  <c r="K12" i="1"/>
  <c r="J23" i="1"/>
  <c r="K23" i="1" s="1"/>
  <c r="H23" i="1"/>
  <c r="I23" i="1"/>
  <c r="H13" i="1"/>
  <c r="J13" i="1"/>
  <c r="H10" i="1"/>
  <c r="J10" i="1"/>
  <c r="G13" i="1"/>
  <c r="G10" i="1"/>
  <c r="G16" i="1" s="1"/>
  <c r="G25" i="1" s="1"/>
  <c r="L10" i="1" l="1"/>
  <c r="K13" i="1"/>
  <c r="L13" i="1"/>
  <c r="K10" i="1"/>
  <c r="L11" i="3"/>
  <c r="K11" i="3"/>
  <c r="L56" i="3"/>
  <c r="K56" i="3"/>
  <c r="J16" i="1"/>
  <c r="H16" i="1"/>
  <c r="K16" i="1" l="1"/>
  <c r="J25" i="1"/>
  <c r="K25" i="1" s="1"/>
  <c r="L16" i="1"/>
</calcChain>
</file>

<file path=xl/sharedStrings.xml><?xml version="1.0" encoding="utf-8"?>
<sst xmlns="http://schemas.openxmlformats.org/spreadsheetml/2006/main" count="739" uniqueCount="349">
  <si>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</si>
  <si>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</si>
  <si>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</si>
  <si>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</si>
  <si>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</si>
  <si>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</si>
  <si>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</si>
  <si>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</si>
  <si>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</si>
  <si>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</si>
  <si>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</si>
  <si>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</si>
  <si>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</si>
  <si>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</si>
  <si>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</si>
  <si>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</si>
  <si>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</si>
  <si>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</si>
  <si>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</si>
  <si>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</si>
  <si>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</si>
  <si>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</si>
  <si>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</si>
  <si>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</si>
  <si>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</si>
  <si>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</si>
  <si>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</si>
  <si>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</si>
  <si>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</si>
  <si>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</si>
  <si>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</si>
  <si>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</si>
  <si>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</si>
  <si>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</si>
  <si>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</si>
  <si>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</si>
  <si>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</si>
  <si>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</si>
  <si>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</si>
  <si>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</si>
  <si>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</si>
  <si>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</si>
  <si>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</si>
  <si>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</si>
  <si>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</si>
  <si>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</si>
  <si>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</si>
  <si>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</si>
  <si>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</si>
  <si>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</si>
  <si>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</si>
  <si>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</si>
  <si>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</si>
  <si>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</si>
  <si>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</si>
  <si>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</si>
  <si>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</si>
  <si>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</si>
  <si>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</si>
  <si>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</si>
  <si>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</si>
  <si>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OSTVARENJE/IZVRŠENJE 
2023.</t>
  </si>
  <si>
    <t>Tekuće pomoći od HZZ zapošljavanje</t>
  </si>
  <si>
    <t>Pomoći proračunskim korisnicima iz proračuna koji im nije nadležan</t>
  </si>
  <si>
    <t>Tekuće pomoći pror. koris. iz prorač. koji im nije nadležan</t>
  </si>
  <si>
    <t>Kapitalne pomoći pror. koris. iz prorač. koji im nije nadležan</t>
  </si>
  <si>
    <t>Pomoći iz državnog proračuna temeljem prijenosa EU sredstava</t>
  </si>
  <si>
    <t>Tekuće pomoći iz državnog proračuna temeljem prijenosa EU sredstava</t>
  </si>
  <si>
    <t>Kapitalne pomoći iz državnog proračuna/izvanproračunskog</t>
  </si>
  <si>
    <t>Prihodi od imovine</t>
  </si>
  <si>
    <t>Prihodi od financijske imovine</t>
  </si>
  <si>
    <t>Kam. na oroč. sred. i depozite</t>
  </si>
  <si>
    <t>Prihodi od pozitivnih tečajnih razlika</t>
  </si>
  <si>
    <t xml:space="preserve">Prih. od admin. pristojbi </t>
  </si>
  <si>
    <t>Prihodi po posebnim propisima</t>
  </si>
  <si>
    <t>Ostali nespomenuti prihodi</t>
  </si>
  <si>
    <t>Prihodi od pruženih usluga</t>
  </si>
  <si>
    <t>Donacije</t>
  </si>
  <si>
    <t>Tekuće donacije</t>
  </si>
  <si>
    <t>Kapitalne donacije</t>
  </si>
  <si>
    <t>Prihodi iz proračuna</t>
  </si>
  <si>
    <t>Prihodi iz proračuna za financ. rashoda poslovanja</t>
  </si>
  <si>
    <t>Prihodi iz proračuna za nabavu nefinanc. imovine</t>
  </si>
  <si>
    <t>Prihodi od HZZO-a na temelju ugovornih obveza</t>
  </si>
  <si>
    <t>Ostali prihodi</t>
  </si>
  <si>
    <t>Ostali rashodi za zaposlene</t>
  </si>
  <si>
    <t>Doprinosi na plaće</t>
  </si>
  <si>
    <t>Doprinosi za obvezno zdr.osiguranje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</si>
  <si>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</si>
  <si>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</si>
  <si>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</si>
  <si>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</si>
  <si>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</si>
  <si>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</si>
  <si>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</si>
  <si>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</si>
  <si>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</si>
  <si>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</si>
  <si>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</si>
  <si>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</si>
  <si>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</si>
  <si>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</si>
  <si>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</si>
  <si>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</si>
  <si>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</si>
  <si>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</si>
  <si>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</si>
  <si>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</si>
  <si>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</si>
  <si>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</si>
  <si>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</si>
  <si>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</si>
  <si>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</si>
  <si>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</si>
  <si>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</si>
  <si>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</si>
  <si>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</si>
  <si>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</si>
  <si>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</si>
  <si>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</si>
  <si>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</si>
  <si>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</si>
  <si>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 xml:space="preserve">Ostali rashodi </t>
  </si>
  <si>
    <t>Tekuće donacije u novcu</t>
  </si>
  <si>
    <t>Nematerijalna imovina</t>
  </si>
  <si>
    <t>Licence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</si>
  <si>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</si>
  <si>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</si>
  <si>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</si>
  <si>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</si>
  <si>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</si>
  <si>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</si>
  <si>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 xml:space="preserve">Oprema za održavanje i zaštitu </t>
  </si>
  <si>
    <t>Medicinska i laboratorijska oprema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</si>
  <si>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</si>
  <si>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</si>
  <si>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</si>
  <si>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</si>
  <si>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</si>
  <si>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13 Decentralizacija</t>
  </si>
  <si>
    <t>2 Donacije</t>
  </si>
  <si>
    <t>21 Donacije</t>
  </si>
  <si>
    <t>4 Posebne namjene</t>
  </si>
  <si>
    <t>43 Posebne namjene</t>
  </si>
  <si>
    <t>5 Pomoći</t>
  </si>
  <si>
    <t>52 Ministarstvo</t>
  </si>
  <si>
    <t>56 HZZO</t>
  </si>
  <si>
    <t>57 Ministarstvo-prijenos EU</t>
  </si>
  <si>
    <t>7 Prihodi od prodaje nefinancijske imovine</t>
  </si>
  <si>
    <t>71 Prihodi od prodaje nefinancijske imovine</t>
  </si>
  <si>
    <t>8 Namjenski primici od zaduživanja</t>
  </si>
  <si>
    <t>81 Namjenski primici od zaduživanja</t>
  </si>
  <si>
    <t>076 Poslovi i usluge zdravstva koji nisu drugdje svrstani</t>
  </si>
  <si>
    <t>07 Zdravstvo</t>
  </si>
  <si>
    <t>Otplata glavnice primljenih kredita i zajmova od kreditnih i ostalih institucija izvan javnog sektora</t>
  </si>
  <si>
    <t>Otplata glavnice primljenih kredita od tuzemnih kreditnih institucija izvan javnog sektora</t>
  </si>
  <si>
    <t>81 Namjenski primici</t>
  </si>
  <si>
    <t>Prihodi iz nadležnog proračuna za fin.imovinu i otplatu zajmova</t>
  </si>
  <si>
    <t>Ostale naknade troškova zaposlenima</t>
  </si>
  <si>
    <t>Naknade troškova osobama izvan radnog odnosa</t>
  </si>
  <si>
    <t>Dodatna ulaganja na postrojenjima i opremi</t>
  </si>
  <si>
    <t>Primljeni krediti</t>
  </si>
  <si>
    <t>Otplata glavnice primljenih zajmova od trgovačkih društava i obrtnika izvan javnog sektora</t>
  </si>
  <si>
    <t>Otplata glavnice primljenih zajmova od tuzemnih trgovačkih društava izvan javnog sektora</t>
  </si>
  <si>
    <t xml:space="preserve">OSTVARENJE/IZVRŠENJE 
2023. </t>
  </si>
  <si>
    <t>Prihodi od prodaje opreme</t>
  </si>
  <si>
    <t>Ostali rashodi</t>
  </si>
  <si>
    <t>PROGRAM 1003</t>
  </si>
  <si>
    <t>Aktivnost A102000</t>
  </si>
  <si>
    <t>1.1.</t>
  </si>
  <si>
    <t>2.1.1</t>
  </si>
  <si>
    <t>3.1.1</t>
  </si>
  <si>
    <t>4.3.1</t>
  </si>
  <si>
    <t>5.2.1</t>
  </si>
  <si>
    <t>5.6.1</t>
  </si>
  <si>
    <t>5.7.1</t>
  </si>
  <si>
    <t>7.1.1</t>
  </si>
  <si>
    <t>Program - ZDRAVSTVENA ZAŠTITA - REDOVNA DJELATNOST</t>
  </si>
  <si>
    <t>Naziv aktivnosti - Redovni poslovi zdravstvene zaštite</t>
  </si>
  <si>
    <t>Opći prihodi i primici</t>
  </si>
  <si>
    <t>Donacija</t>
  </si>
  <si>
    <t>Vlastiti prihodi</t>
  </si>
  <si>
    <t>Posebne namjene</t>
  </si>
  <si>
    <t>Ministarstvo</t>
  </si>
  <si>
    <t>HZZO</t>
  </si>
  <si>
    <t>Ministarstvo prijenos EU</t>
  </si>
  <si>
    <t xml:space="preserve"> 40711 SPECIJALNA BOLNICA ZA MEDICINSKU REHABILITACIJU KRAPINSKE TOPLICE</t>
  </si>
  <si>
    <t>PROGRAM 1000</t>
  </si>
  <si>
    <t>NAZIV PROGRAMA - ZDRAVSTVENA ZAŠTITA - ZAKONSKI STANDARD</t>
  </si>
  <si>
    <t>Kapitalni projekt K104000</t>
  </si>
  <si>
    <t>Naziv projekta - Izgradnja, investicije, ulaganje i opremanje zdravstvene ustanove</t>
  </si>
  <si>
    <t>1.3.</t>
  </si>
  <si>
    <t>Decentralizacija</t>
  </si>
  <si>
    <t>Dodatna ulaganja u građevinskim objektima</t>
  </si>
  <si>
    <t>Plaće za prekovremeni rad</t>
  </si>
  <si>
    <t>Plaće za posebne uvjete rada</t>
  </si>
  <si>
    <t>Doprinosi za obvezno zdravstveno osiguranje</t>
  </si>
  <si>
    <t>Službena, radna i zaštitna odjeća</t>
  </si>
  <si>
    <t>Naknade troškova osobama izvan rad. odnosa</t>
  </si>
  <si>
    <t>Oprema za održavanje i zaštitu</t>
  </si>
  <si>
    <t>Naknade za rad predstavničkih i izvršnih tijela, povjerenstava i sl.</t>
  </si>
  <si>
    <t>Izvor 1.1 Opći prihodi i primici</t>
  </si>
  <si>
    <t>Izvor 1.3 Decentralizacija</t>
  </si>
  <si>
    <t>Izvor 2.1 Donacija</t>
  </si>
  <si>
    <t>Izvor 3.1 Vlastiti prihodi</t>
  </si>
  <si>
    <t>Izvor 4.3 Posebne namjene</t>
  </si>
  <si>
    <t>Izvor 5.2 Ministarstvo</t>
  </si>
  <si>
    <t>Izvor 5.6 HZZO</t>
  </si>
  <si>
    <t>Izvor 5.7 Ministarstvo prijenos EU</t>
  </si>
  <si>
    <t>Izvor 7.1 Prihodi od prodaje nefinancijske imovine</t>
  </si>
  <si>
    <t>SVEUKUPNO</t>
  </si>
  <si>
    <t>1.</t>
  </si>
  <si>
    <t>2.</t>
  </si>
  <si>
    <t>3.</t>
  </si>
  <si>
    <t>Naziv korisnika jamstva</t>
  </si>
  <si>
    <t>Instrument osiguranja</t>
  </si>
  <si>
    <t>Iznos danog jamstva</t>
  </si>
  <si>
    <t>Ugovorna obveza</t>
  </si>
  <si>
    <t>Namjena</t>
  </si>
  <si>
    <t>Vrijedi od - do</t>
  </si>
  <si>
    <t>Ministarstvo zdravstva</t>
  </si>
  <si>
    <t>Bjanko zadužnica</t>
  </si>
  <si>
    <t>U svrhu osiguranja povrata odobrenih bespovratnih sredstava</t>
  </si>
  <si>
    <t>Datum izdavanja jamstva</t>
  </si>
  <si>
    <t>02.08.2023.</t>
  </si>
  <si>
    <t>Ministarstvo hrvatskih branitelja</t>
  </si>
  <si>
    <t>U svrhu dobrog izvršenja posla</t>
  </si>
  <si>
    <t>27.06.2023.</t>
  </si>
  <si>
    <t>PBZ garancija br. 4101115428</t>
  </si>
  <si>
    <t>Ugovor br. 05-29/129-2023 o dodjeli potpore male vrijednosti, projekt "Zdravlje u zlatnoj dobi"</t>
  </si>
  <si>
    <t>Ugovor br. 05-29/104-2023 o pružanju usluga bolničke medicinske rehabilitacije za HRVI i hrvatske branitelje iz Domovinskog rata s kardiovaskularnim bolestima (grupa 2)</t>
  </si>
  <si>
    <t>Valuta</t>
  </si>
  <si>
    <t>EUR</t>
  </si>
  <si>
    <t>Red. broj</t>
  </si>
  <si>
    <t xml:space="preserve">O  P  I  S </t>
  </si>
  <si>
    <t>Stanje 31.12.2023.</t>
  </si>
  <si>
    <t>Razlika</t>
  </si>
  <si>
    <t>Indeks</t>
  </si>
  <si>
    <t>%</t>
  </si>
  <si>
    <t>( 4 - 2 )</t>
  </si>
  <si>
    <t>( 4 : 2 )</t>
  </si>
  <si>
    <t>HZZO - Ugovor</t>
  </si>
  <si>
    <t>HZZO - usluge izvan limita</t>
  </si>
  <si>
    <r>
      <t xml:space="preserve">HZZO - </t>
    </r>
    <r>
      <rPr>
        <sz val="11"/>
        <rFont val="Calibri"/>
        <family val="2"/>
        <charset val="238"/>
      </rPr>
      <t>laboratorij primarna zdravstvena zaštita</t>
    </r>
  </si>
  <si>
    <t>4.</t>
  </si>
  <si>
    <t>HZZO - zaštita zdravlja na radu</t>
  </si>
  <si>
    <t>5.</t>
  </si>
  <si>
    <t>HZZO - Dopunsko osiguranje</t>
  </si>
  <si>
    <t>6.</t>
  </si>
  <si>
    <t>Opća bolnica Zabok - za amb. usluge</t>
  </si>
  <si>
    <t>7.</t>
  </si>
  <si>
    <t>Grad Zagreb, Min. branitelja i Udruga obit. zatoč. i nest. bran.</t>
  </si>
  <si>
    <t>8.</t>
  </si>
  <si>
    <t>Ministartsvo zdravstva</t>
  </si>
  <si>
    <t>-</t>
  </si>
  <si>
    <t>9.</t>
  </si>
  <si>
    <t>Privatni korisnici - fizičke i pravne osobe</t>
  </si>
  <si>
    <t>10.</t>
  </si>
  <si>
    <t>Klinika ''Magdalena''</t>
  </si>
  <si>
    <t>11.</t>
  </si>
  <si>
    <t>"Akromion"</t>
  </si>
  <si>
    <t>12.</t>
  </si>
  <si>
    <t>Kliničko ispitivanje lijekova</t>
  </si>
  <si>
    <t>13.</t>
  </si>
  <si>
    <t>Privatni osiguravatelji</t>
  </si>
  <si>
    <t>14.</t>
  </si>
  <si>
    <t>Participacije - ambulantne i boln.</t>
  </si>
  <si>
    <t>15.</t>
  </si>
  <si>
    <t>Ostalo - grijanje, najamn.,struja i dr.</t>
  </si>
  <si>
    <t>16.</t>
  </si>
  <si>
    <t xml:space="preserve">Financ. logop. službe - pilot projekt </t>
  </si>
  <si>
    <t>17.</t>
  </si>
  <si>
    <t>Ostala potraživanja</t>
  </si>
  <si>
    <r>
      <t>UKUPNO :</t>
    </r>
    <r>
      <rPr>
        <sz val="11"/>
        <rFont val="Calibri"/>
        <family val="2"/>
        <charset val="238"/>
      </rPr>
      <t xml:space="preserve"> (od kupaca)</t>
    </r>
  </si>
  <si>
    <t>18.</t>
  </si>
  <si>
    <t>Ostala potraživanja (gl. knjiga)</t>
  </si>
  <si>
    <t>SVEUKUPNO:</t>
  </si>
  <si>
    <t>PREGLED DOSPJELIH OBVEZA</t>
  </si>
  <si>
    <t xml:space="preserve">OPIS </t>
  </si>
  <si>
    <t>Dospjele obveze</t>
  </si>
  <si>
    <t>Nedospjele obveze</t>
  </si>
  <si>
    <t xml:space="preserve">Za lijekove </t>
  </si>
  <si>
    <t>Za sanitetski materijal, krvi i krvne derivate i sl.</t>
  </si>
  <si>
    <t>Za živežne namirnice</t>
  </si>
  <si>
    <t>Za energiju</t>
  </si>
  <si>
    <t xml:space="preserve">Za ostale materijale i reprod. materijal   </t>
  </si>
  <si>
    <t>Za proizvodne i neproiz. usluge</t>
  </si>
  <si>
    <t>Za opremu ( osnovna sredstva i dodatna ulaganja )</t>
  </si>
  <si>
    <t>Obveze prema zaposlenicima</t>
  </si>
  <si>
    <t>Obveze za usluge drugih zdravstvenih ustanova</t>
  </si>
  <si>
    <t>Ostale nespomenute obveze</t>
  </si>
  <si>
    <t>Obveze prema HZZO za manje izvršeni rad</t>
  </si>
  <si>
    <t>U K U P N O :</t>
  </si>
  <si>
    <t>STANJE POTENCIJALNIH OBVEZA PO OSNOVI SUDSKIH SPOROVA</t>
  </si>
  <si>
    <t>Tužitelj</t>
  </si>
  <si>
    <t>Tuženik</t>
  </si>
  <si>
    <t>Iznos glavnice u eur</t>
  </si>
  <si>
    <t>Procjena financijskog učinka</t>
  </si>
  <si>
    <t>Procijenjeno vrijeme odljeva /  priljeva sredstava</t>
  </si>
  <si>
    <t>Početak sudskog spora</t>
  </si>
  <si>
    <t>Napomena</t>
  </si>
  <si>
    <t>S. M. E.</t>
  </si>
  <si>
    <t>Specijalna bolnica za medicinsku rehabilitaciju Krapinske Toplice</t>
  </si>
  <si>
    <t>odljev</t>
  </si>
  <si>
    <t>1993.</t>
  </si>
  <si>
    <t>S.S.</t>
  </si>
  <si>
    <t>2014.</t>
  </si>
  <si>
    <t>R.M.</t>
  </si>
  <si>
    <t>2019.</t>
  </si>
  <si>
    <t>B.L.</t>
  </si>
  <si>
    <t>E.K.</t>
  </si>
  <si>
    <t>2020.</t>
  </si>
  <si>
    <t>M.M.</t>
  </si>
  <si>
    <t>UKUPNO</t>
  </si>
  <si>
    <t>Red.br.</t>
  </si>
  <si>
    <t>NAZIV PROGRAMA - ZDRAVSTVENA ZAŠTITA - IZNAD STANDARDA</t>
  </si>
  <si>
    <t>PROGRAM 1001</t>
  </si>
  <si>
    <t>02.08.2023. - 01.03.2026.</t>
  </si>
  <si>
    <t>27.06.2023. - 31.01.2024.</t>
  </si>
  <si>
    <t>IZVJEŠTAJ O DANIM JAMSTVIMA</t>
  </si>
  <si>
    <t>OSTVARENJE/IZVRŠENJE 
2024.</t>
  </si>
  <si>
    <t>IZVORNI PLAN ILI REBALANS 2024.</t>
  </si>
  <si>
    <t>TEKUĆI PLAN 2024.</t>
  </si>
  <si>
    <t xml:space="preserve">OSTVARENJE/IZVRŠENJE 
2024. </t>
  </si>
  <si>
    <t>IZVORNI PLAN ILI REBALANS 2024.*</t>
  </si>
  <si>
    <t>TEKUĆI PLAN 2024.*</t>
  </si>
  <si>
    <t xml:space="preserve"> IZVRŠENJE 
2024. </t>
  </si>
  <si>
    <t>Stanje 31.12.2024.</t>
  </si>
  <si>
    <t xml:space="preserve">PREGLED POTRAŽIVANJA OD KUPACA NA DAN 31.12.2024. </t>
  </si>
  <si>
    <t>PREGLED DOSPJELIH OBVEZA  NA DAN 31.12.2024. GODINE</t>
  </si>
  <si>
    <t>Ukupne obveze 31.12.2024.</t>
  </si>
  <si>
    <t>14 Decentralizacija-prenamjena-potres</t>
  </si>
  <si>
    <t>IZVRŠENJE 
2023.</t>
  </si>
  <si>
    <t xml:space="preserve">IZVRŠENJE 
2024. </t>
  </si>
  <si>
    <t>Pomoći dane u inozemstvo i unutar općeg proračuna</t>
  </si>
  <si>
    <t>Prijenosi između pror.korisnika istog proračuna</t>
  </si>
  <si>
    <t>Kapitalni prijenosi između pror.kor.istog pror.temeljem prij.EU sredstava (FSEU.2022.MZ.022)</t>
  </si>
  <si>
    <t>Knjige</t>
  </si>
  <si>
    <t>Izvor 1.4 Decentralizacija-prenamjena-potres</t>
  </si>
  <si>
    <t>Kapitalni prijenosi između pror.korisnika istog pror.temeljem prijenosa EU sredstava</t>
  </si>
  <si>
    <t>2022.</t>
  </si>
  <si>
    <t>PROGRAM 1002</t>
  </si>
  <si>
    <t>NAZIV PROGRAMA - ZDRAVSTVENA ZAŠTITA - USLUGE PREVENCIJE I EDUKACIJE</t>
  </si>
  <si>
    <t>Prihodi od prodaje - medicinska i laboratorijska oprema</t>
  </si>
  <si>
    <t>1.4.</t>
  </si>
  <si>
    <t>Decentralizacija-prenamjena-potres</t>
  </si>
  <si>
    <t>Predsjednica Upravnog vijeća</t>
  </si>
  <si>
    <t>GODIŠNJI  IZVJEŠTAJ O IZVRŠENJU FINANCIJSKOG PLANA SPECIJALNE BOLNICE ZA MEDICINSKU REHABILITACIJU KRAPINSKE TOPLICE ZA 2024. GODINU</t>
  </si>
  <si>
    <t>Vlatka Mlakar,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</si>
</sst>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k_n_-;\-* #,##0\ _k_n_-;_-* &quot;-&quot;\ _k_n_-;_-@_-"/>
    <numFmt numFmtId="165" formatCode="#,##0_ ;\-#,##0\ "/>
    <numFmt numFmtId="166" formatCode="#,##0.0"/>
    <numFmt numFmtId="167" formatCode="#,##0.0_ ;\-#,##0.0\ "/>
    <numFmt numFmtId="168" formatCode="_-* #,##0.00\ _k_n_-;\-* #,##0.00\ _k_n_-;_-* \-??\ _k_n_-;_-@_-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7" fillId="0" borderId="0"/>
    <xf numFmtId="0" fontId="9" fillId="0" borderId="0"/>
  </cellStyleXfs>
  <cellXfs count="277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3" xfId="1" applyFont="1" applyBorder="1" applyAlignment="1">
      <alignment horizontal="left" vertical="center" wrapText="1"/>
    </xf>
    <xf numFmtId="0" fontId="20" fillId="0" borderId="3" xfId="0" applyFont="1" applyBorder="1"/>
    <xf numFmtId="0" fontId="20" fillId="0" borderId="3" xfId="0" applyFont="1" applyBorder="1" applyAlignment="1">
      <alignment horizontal="left"/>
    </xf>
    <xf numFmtId="0" fontId="9" fillId="0" borderId="3" xfId="2" applyFont="1" applyBorder="1" applyAlignment="1">
      <alignment horizontal="left" vertical="center" wrapText="1"/>
    </xf>
    <xf numFmtId="0" fontId="3" fillId="0" borderId="3" xfId="2" applyBorder="1" applyAlignment="1">
      <alignment horizontal="left" vertical="center" wrapText="1"/>
    </xf>
    <xf numFmtId="3" fontId="20" fillId="0" borderId="3" xfId="0" applyNumberFormat="1" applyFont="1" applyBorder="1"/>
    <xf numFmtId="0" fontId="1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0" fillId="2" borderId="6" xfId="0" quotePrefix="1" applyFont="1" applyFill="1" applyBorder="1" applyAlignment="1">
      <alignment horizontal="left" vertical="center"/>
    </xf>
    <xf numFmtId="0" fontId="22" fillId="0" borderId="3" xfId="0" applyFont="1" applyBorder="1"/>
    <xf numFmtId="0" fontId="22" fillId="0" borderId="6" xfId="0" applyFont="1" applyBorder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3" fontId="25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 wrapText="1"/>
    </xf>
    <xf numFmtId="3" fontId="25" fillId="2" borderId="6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 wrapText="1"/>
    </xf>
    <xf numFmtId="3" fontId="22" fillId="0" borderId="3" xfId="0" applyNumberFormat="1" applyFont="1" applyBorder="1"/>
    <xf numFmtId="3" fontId="22" fillId="0" borderId="6" xfId="0" applyNumberFormat="1" applyFont="1" applyBorder="1"/>
    <xf numFmtId="3" fontId="26" fillId="0" borderId="3" xfId="0" applyNumberFormat="1" applyFont="1" applyBorder="1"/>
    <xf numFmtId="0" fontId="9" fillId="2" borderId="0" xfId="0" quotePrefix="1" applyFont="1" applyFill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0" fontId="10" fillId="2" borderId="0" xfId="0" quotePrefix="1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right"/>
    </xf>
    <xf numFmtId="0" fontId="21" fillId="0" borderId="0" xfId="0" applyFont="1"/>
    <xf numFmtId="3" fontId="22" fillId="0" borderId="0" xfId="0" applyNumberFormat="1" applyFont="1"/>
    <xf numFmtId="3" fontId="20" fillId="0" borderId="0" xfId="0" applyNumberFormat="1" applyFont="1"/>
    <xf numFmtId="3" fontId="6" fillId="3" borderId="3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Border="1"/>
    <xf numFmtId="4" fontId="26" fillId="0" borderId="3" xfId="0" applyNumberFormat="1" applyFont="1" applyBorder="1"/>
    <xf numFmtId="0" fontId="10" fillId="2" borderId="6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10" fillId="3" borderId="3" xfId="0" quotePrefix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4" fontId="6" fillId="2" borderId="3" xfId="0" applyNumberFormat="1" applyFont="1" applyFill="1" applyBorder="1"/>
    <xf numFmtId="4" fontId="25" fillId="3" borderId="3" xfId="0" applyNumberFormat="1" applyFont="1" applyFill="1" applyBorder="1"/>
    <xf numFmtId="4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/>
    <xf numFmtId="4" fontId="20" fillId="0" borderId="0" xfId="0" applyNumberFormat="1" applyFont="1"/>
    <xf numFmtId="0" fontId="9" fillId="0" borderId="0" xfId="3" applyFont="1"/>
    <xf numFmtId="0" fontId="27" fillId="0" borderId="0" xfId="3"/>
    <xf numFmtId="0" fontId="9" fillId="2" borderId="4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8" fillId="0" borderId="0" xfId="4" applyFont="1" applyAlignment="1">
      <alignment horizontal="center" vertical="center"/>
    </xf>
    <xf numFmtId="0" fontId="29" fillId="0" borderId="0" xfId="4" applyFont="1" applyAlignment="1">
      <alignment vertical="center"/>
    </xf>
    <xf numFmtId="0" fontId="29" fillId="0" borderId="0" xfId="4" applyFont="1" applyAlignment="1">
      <alignment horizontal="center" vertical="center" wrapText="1"/>
    </xf>
    <xf numFmtId="0" fontId="30" fillId="0" borderId="7" xfId="4" applyFont="1" applyBorder="1" applyAlignment="1">
      <alignment horizontal="center" vertical="center"/>
    </xf>
    <xf numFmtId="49" fontId="30" fillId="0" borderId="7" xfId="4" applyNumberFormat="1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 wrapText="1"/>
    </xf>
    <xf numFmtId="0" fontId="29" fillId="0" borderId="7" xfId="4" applyFont="1" applyBorder="1" applyAlignment="1">
      <alignment horizontal="center" vertical="center"/>
    </xf>
    <xf numFmtId="0" fontId="29" fillId="0" borderId="7" xfId="4" applyFont="1" applyBorder="1" applyAlignment="1">
      <alignment horizontal="left" vertical="center" wrapText="1"/>
    </xf>
    <xf numFmtId="165" fontId="29" fillId="0" borderId="7" xfId="4" applyNumberFormat="1" applyFont="1" applyBorder="1" applyAlignment="1">
      <alignment horizontal="right" vertical="center"/>
    </xf>
    <xf numFmtId="166" fontId="29" fillId="0" borderId="7" xfId="4" applyNumberFormat="1" applyFont="1" applyBorder="1" applyAlignment="1">
      <alignment horizontal="right" vertical="center"/>
    </xf>
    <xf numFmtId="165" fontId="29" fillId="0" borderId="7" xfId="4" applyNumberFormat="1" applyFont="1" applyBorder="1" applyAlignment="1">
      <alignment vertical="center"/>
    </xf>
    <xf numFmtId="0" fontId="29" fillId="0" borderId="7" xfId="4" applyFont="1" applyBorder="1" applyAlignment="1">
      <alignment vertical="center" wrapText="1"/>
    </xf>
    <xf numFmtId="0" fontId="29" fillId="0" borderId="7" xfId="4" applyFont="1" applyBorder="1" applyAlignment="1">
      <alignment vertical="center"/>
    </xf>
    <xf numFmtId="0" fontId="30" fillId="0" borderId="7" xfId="4" applyFont="1" applyBorder="1" applyAlignment="1">
      <alignment vertical="center" wrapText="1"/>
    </xf>
    <xf numFmtId="165" fontId="30" fillId="0" borderId="7" xfId="4" applyNumberFormat="1" applyFont="1" applyBorder="1" applyAlignment="1">
      <alignment horizontal="right" vertical="center"/>
    </xf>
    <xf numFmtId="166" fontId="30" fillId="0" borderId="7" xfId="4" applyNumberFormat="1" applyFont="1" applyBorder="1" applyAlignment="1">
      <alignment horizontal="right" vertical="center"/>
    </xf>
    <xf numFmtId="49" fontId="31" fillId="0" borderId="8" xfId="4" applyNumberFormat="1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/>
    </xf>
    <xf numFmtId="0" fontId="29" fillId="0" borderId="8" xfId="4" applyFont="1" applyBorder="1" applyAlignment="1">
      <alignment horizontal="left" vertical="center" wrapText="1" indent="1"/>
    </xf>
    <xf numFmtId="0" fontId="29" fillId="0" borderId="8" xfId="4" applyFont="1" applyBorder="1" applyAlignment="1">
      <alignment vertical="center"/>
    </xf>
    <xf numFmtId="0" fontId="30" fillId="0" borderId="8" xfId="4" applyFont="1" applyBorder="1" applyAlignment="1">
      <alignment horizontal="left" vertical="center" wrapText="1" indent="1"/>
    </xf>
    <xf numFmtId="4" fontId="1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49" fontId="35" fillId="0" borderId="0" xfId="4" applyNumberFormat="1" applyFont="1" applyAlignment="1">
      <alignment horizontal="right" vertical="center"/>
    </xf>
    <xf numFmtId="0" fontId="30" fillId="0" borderId="19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/>
    </xf>
    <xf numFmtId="165" fontId="29" fillId="0" borderId="8" xfId="4" applyNumberFormat="1" applyFont="1" applyBorder="1" applyAlignment="1">
      <alignment horizontal="right" vertical="center"/>
    </xf>
    <xf numFmtId="167" fontId="29" fillId="0" borderId="8" xfId="4" applyNumberFormat="1" applyFont="1" applyBorder="1" applyAlignment="1">
      <alignment horizontal="right" vertical="center"/>
    </xf>
    <xf numFmtId="167" fontId="29" fillId="0" borderId="8" xfId="4" applyNumberFormat="1" applyFont="1" applyBorder="1" applyAlignment="1">
      <alignment vertical="center"/>
    </xf>
    <xf numFmtId="165" fontId="29" fillId="0" borderId="8" xfId="4" applyNumberFormat="1" applyFont="1" applyBorder="1" applyAlignment="1">
      <alignment vertical="center"/>
    </xf>
    <xf numFmtId="165" fontId="30" fillId="0" borderId="8" xfId="4" applyNumberFormat="1" applyFont="1" applyBorder="1" applyAlignment="1">
      <alignment horizontal="right" vertical="center"/>
    </xf>
    <xf numFmtId="167" fontId="30" fillId="0" borderId="8" xfId="4" applyNumberFormat="1" applyFont="1" applyBorder="1" applyAlignment="1">
      <alignment horizontal="right" vertical="center"/>
    </xf>
    <xf numFmtId="167" fontId="30" fillId="0" borderId="8" xfId="4" applyNumberFormat="1" applyFont="1" applyBorder="1" applyAlignment="1">
      <alignment vertical="center"/>
    </xf>
    <xf numFmtId="165" fontId="30" fillId="0" borderId="8" xfId="4" applyNumberFormat="1" applyFont="1" applyBorder="1" applyAlignment="1">
      <alignment vertical="center"/>
    </xf>
    <xf numFmtId="0" fontId="36" fillId="0" borderId="0" xfId="4" applyFont="1" applyAlignment="1">
      <alignment vertical="center"/>
    </xf>
    <xf numFmtId="165" fontId="36" fillId="0" borderId="0" xfId="4" applyNumberFormat="1" applyFont="1" applyAlignment="1">
      <alignment vertical="center"/>
    </xf>
    <xf numFmtId="168" fontId="36" fillId="0" borderId="0" xfId="4" applyNumberFormat="1" applyFont="1" applyAlignment="1">
      <alignment vertical="center"/>
    </xf>
    <xf numFmtId="4" fontId="25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3" fontId="20" fillId="2" borderId="3" xfId="0" applyNumberFormat="1" applyFont="1" applyFill="1" applyBorder="1"/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25" fillId="3" borderId="2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/>
    </xf>
    <xf numFmtId="0" fontId="9" fillId="0" borderId="3" xfId="3" applyFont="1" applyBorder="1"/>
    <xf numFmtId="4" fontId="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27" fillId="0" borderId="3" xfId="3" applyNumberFormat="1" applyBorder="1"/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wrapText="1"/>
    </xf>
    <xf numFmtId="4" fontId="3" fillId="0" borderId="3" xfId="0" applyNumberFormat="1" applyFont="1" applyBorder="1" applyAlignment="1">
      <alignment horizontal="right"/>
    </xf>
    <xf numFmtId="4" fontId="20" fillId="0" borderId="1" xfId="0" applyNumberFormat="1" applyFont="1" applyBorder="1"/>
    <xf numFmtId="4" fontId="3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25" fillId="3" borderId="1" xfId="0" applyNumberFormat="1" applyFont="1" applyFill="1" applyBorder="1"/>
    <xf numFmtId="4" fontId="0" fillId="0" borderId="0" xfId="0" applyNumberFormat="1"/>
    <xf numFmtId="4" fontId="20" fillId="0" borderId="2" xfId="0" applyNumberFormat="1" applyFont="1" applyBorder="1"/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5" fillId="3" borderId="1" xfId="0" quotePrefix="1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9" fontId="25" fillId="3" borderId="1" xfId="0" applyNumberFormat="1" applyFont="1" applyFill="1" applyBorder="1" applyAlignment="1">
      <alignment horizontal="left" vertical="center" wrapText="1" indent="1"/>
    </xf>
    <xf numFmtId="49" fontId="25" fillId="3" borderId="2" xfId="0" applyNumberFormat="1" applyFont="1" applyFill="1" applyBorder="1" applyAlignment="1">
      <alignment horizontal="left" vertical="center" wrapText="1" indent="1"/>
    </xf>
    <xf numFmtId="49" fontId="25" fillId="3" borderId="4" xfId="0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49" fontId="25" fillId="3" borderId="1" xfId="0" applyNumberFormat="1" applyFont="1" applyFill="1" applyBorder="1" applyAlignment="1">
      <alignment horizontal="left" vertical="center" wrapText="1"/>
    </xf>
    <xf numFmtId="49" fontId="25" fillId="3" borderId="2" xfId="0" applyNumberFormat="1" applyFont="1" applyFill="1" applyBorder="1" applyAlignment="1">
      <alignment horizontal="left" vertical="center" wrapText="1"/>
    </xf>
    <xf numFmtId="49" fontId="25" fillId="3" borderId="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34" fillId="0" borderId="0" xfId="4" applyFont="1" applyAlignment="1">
      <alignment horizontal="center" vertical="center"/>
    </xf>
    <xf numFmtId="2" fontId="30" fillId="0" borderId="7" xfId="4" applyNumberFormat="1" applyFont="1" applyBorder="1" applyAlignment="1">
      <alignment horizontal="center" vertical="center" wrapText="1"/>
    </xf>
    <xf numFmtId="0" fontId="30" fillId="0" borderId="7" xfId="4" applyFont="1" applyBorder="1" applyAlignment="1">
      <alignment horizontal="center" vertical="center" wrapText="1"/>
    </xf>
    <xf numFmtId="165" fontId="29" fillId="0" borderId="13" xfId="4" applyNumberFormat="1" applyFont="1" applyBorder="1" applyAlignment="1">
      <alignment horizontal="right" vertical="center" indent="2"/>
    </xf>
    <xf numFmtId="165" fontId="29" fillId="0" borderId="14" xfId="4" applyNumberFormat="1" applyFont="1" applyBorder="1" applyAlignment="1">
      <alignment horizontal="right" vertical="center" indent="2"/>
    </xf>
    <xf numFmtId="164" fontId="29" fillId="0" borderId="13" xfId="4" applyNumberFormat="1" applyFont="1" applyBorder="1" applyAlignment="1">
      <alignment horizontal="right" vertical="center" indent="2"/>
    </xf>
    <xf numFmtId="164" fontId="29" fillId="0" borderId="14" xfId="4" applyNumberFormat="1" applyFont="1" applyBorder="1" applyAlignment="1">
      <alignment horizontal="right" vertical="center" indent="2"/>
    </xf>
    <xf numFmtId="165" fontId="30" fillId="0" borderId="13" xfId="4" applyNumberFormat="1" applyFont="1" applyBorder="1" applyAlignment="1">
      <alignment horizontal="right" vertical="center" indent="2"/>
    </xf>
    <xf numFmtId="165" fontId="30" fillId="0" borderId="14" xfId="4" applyNumberFormat="1" applyFont="1" applyBorder="1" applyAlignment="1">
      <alignment horizontal="right" vertical="center" indent="2"/>
    </xf>
    <xf numFmtId="0" fontId="31" fillId="0" borderId="13" xfId="4" applyFont="1" applyBorder="1" applyAlignment="1">
      <alignment horizontal="center" vertical="center"/>
    </xf>
    <xf numFmtId="49" fontId="31" fillId="0" borderId="14" xfId="4" applyNumberFormat="1" applyFont="1" applyBorder="1" applyAlignment="1">
      <alignment horizontal="center" vertical="center"/>
    </xf>
    <xf numFmtId="2" fontId="30" fillId="0" borderId="8" xfId="4" applyNumberFormat="1" applyFont="1" applyBorder="1" applyAlignment="1">
      <alignment horizontal="center" vertical="center" wrapText="1"/>
    </xf>
    <xf numFmtId="0" fontId="30" fillId="0" borderId="8" xfId="4" applyFont="1" applyBorder="1" applyAlignment="1">
      <alignment horizontal="center" vertical="center" wrapText="1"/>
    </xf>
    <xf numFmtId="0" fontId="30" fillId="0" borderId="9" xfId="4" applyFont="1" applyBorder="1" applyAlignment="1">
      <alignment horizontal="center" vertical="center" wrapText="1"/>
    </xf>
    <xf numFmtId="0" fontId="30" fillId="0" borderId="10" xfId="4" applyFont="1" applyBorder="1" applyAlignment="1">
      <alignment horizontal="center" vertical="center" wrapText="1"/>
    </xf>
    <xf numFmtId="0" fontId="30" fillId="0" borderId="11" xfId="4" applyFont="1" applyBorder="1" applyAlignment="1">
      <alignment horizontal="center" vertical="center" wrapText="1"/>
    </xf>
    <xf numFmtId="0" fontId="30" fillId="0" borderId="12" xfId="4" applyFont="1" applyBorder="1" applyAlignment="1">
      <alignment horizontal="center" vertical="center" wrapText="1"/>
    </xf>
    <xf numFmtId="0" fontId="30" fillId="0" borderId="9" xfId="4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5">
    <cellStyle name="Normal 2 3" xfId="4" xr:uid="{00000000-0005-0000-0000-000001000000}"/>
    <cellStyle name="Normalno" xfId="0" builtinId="0"/>
    <cellStyle name="Normalno 2" xfId="3" xr:uid="{00000000-0005-0000-0000-000002000000}"/>
    <cellStyle name="Obično_List4" xfId="1" xr:uid="{00000000-0005-0000-0000-000003000000}"/>
    <cellStyle name="Obično_List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7"/>
  <sheetViews>
    <sheetView workbookViewId="0">
      <selection activeCell="D2" sqref="D2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74"/>
      <c r="C1" s="174"/>
      <c r="D1" s="174"/>
      <c r="E1" s="174"/>
      <c r="F1" s="198" t="s">
        <v>347</v>
      </c>
      <c r="G1" s="198"/>
      <c r="H1" s="198"/>
      <c r="I1" s="198"/>
      <c r="J1" s="198"/>
      <c r="K1" s="174"/>
      <c r="L1" s="174"/>
    </row>
    <row r="2" spans="2:12" ht="17.25" customHeight="1" x14ac:dyDescent="0.25">
      <c r="B2" s="174"/>
      <c r="C2" s="174"/>
      <c r="D2" s="174"/>
      <c r="E2" s="174"/>
      <c r="F2" s="38"/>
      <c r="G2" s="38"/>
      <c r="H2" s="38"/>
      <c r="I2" s="38"/>
      <c r="J2" s="174"/>
      <c r="K2" s="174"/>
      <c r="L2" s="174"/>
    </row>
    <row r="3" spans="2:12" ht="15.75" customHeight="1" x14ac:dyDescent="0.25">
      <c r="B3" s="198" t="s">
        <v>13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2:12" ht="6.75" customHeight="1" x14ac:dyDescent="0.25">
      <c r="B4" s="202"/>
      <c r="C4" s="202"/>
      <c r="D4" s="202"/>
      <c r="E4" s="35"/>
      <c r="F4" s="35"/>
      <c r="G4" s="35"/>
      <c r="H4" s="35"/>
      <c r="I4" s="35"/>
      <c r="J4" s="37"/>
      <c r="K4" s="37"/>
      <c r="L4" s="36"/>
    </row>
    <row r="5" spans="2:12" ht="18" customHeight="1" x14ac:dyDescent="0.25">
      <c r="B5" s="198" t="s">
        <v>52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2:12" ht="18" customHeight="1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L6" s="36"/>
    </row>
    <row r="7" spans="2:12" x14ac:dyDescent="0.25">
      <c r="B7" s="215" t="s">
        <v>53</v>
      </c>
      <c r="C7" s="215"/>
      <c r="D7" s="215"/>
      <c r="E7" s="215"/>
      <c r="F7" s="215"/>
      <c r="G7" s="40"/>
      <c r="H7" s="40"/>
      <c r="I7" s="40"/>
      <c r="J7" s="40"/>
      <c r="K7" s="41"/>
      <c r="L7" s="36"/>
    </row>
    <row r="8" spans="2:12" ht="25.5" x14ac:dyDescent="0.25">
      <c r="B8" s="206" t="s">
        <v>8</v>
      </c>
      <c r="C8" s="207"/>
      <c r="D8" s="207"/>
      <c r="E8" s="207"/>
      <c r="F8" s="208"/>
      <c r="G8" s="18" t="s">
        <v>164</v>
      </c>
      <c r="H8" s="1" t="s">
        <v>321</v>
      </c>
      <c r="I8" s="1" t="s">
        <v>322</v>
      </c>
      <c r="J8" s="18" t="s">
        <v>320</v>
      </c>
      <c r="K8" s="1" t="s">
        <v>17</v>
      </c>
      <c r="L8" s="1" t="s">
        <v>17</v>
      </c>
    </row>
    <row r="9" spans="2:12" s="21" customFormat="1" ht="11.25" x14ac:dyDescent="0.2">
      <c r="B9" s="209">
        <v>1</v>
      </c>
      <c r="C9" s="209"/>
      <c r="D9" s="209"/>
      <c r="E9" s="209"/>
      <c r="F9" s="210"/>
      <c r="G9" s="20">
        <v>2</v>
      </c>
      <c r="H9" s="19"/>
      <c r="I9" s="19">
        <v>4</v>
      </c>
      <c r="J9" s="19">
        <v>5</v>
      </c>
      <c r="K9" s="19" t="s">
        <v>19</v>
      </c>
      <c r="L9" s="19" t="s">
        <v>20</v>
      </c>
    </row>
    <row r="10" spans="2:12" x14ac:dyDescent="0.25">
      <c r="B10" s="219" t="s">
        <v>0</v>
      </c>
      <c r="C10" s="201"/>
      <c r="D10" s="201"/>
      <c r="E10" s="201"/>
      <c r="F10" s="220"/>
      <c r="G10" s="13">
        <f>G11+G12</f>
        <v>33111298.150000002</v>
      </c>
      <c r="H10" s="13">
        <f t="shared" ref="H10:J10" si="0">H11+H12</f>
        <v>46144161.170000002</v>
      </c>
      <c r="I10" s="13">
        <f t="shared" ref="I10" si="1">I11+I12</f>
        <v>46144161.170000002</v>
      </c>
      <c r="J10" s="13">
        <f t="shared" si="0"/>
        <v>37854518.519999996</v>
      </c>
      <c r="K10" s="120">
        <f t="shared" ref="K10:K15" si="2">J10/G10*100</f>
        <v>114.32508127139072</v>
      </c>
      <c r="L10" s="120">
        <f t="shared" ref="L10:L16" si="3">J10/I10*100</f>
        <v>82.035337863310417</v>
      </c>
    </row>
    <row r="11" spans="2:12" x14ac:dyDescent="0.25">
      <c r="B11" s="211" t="s">
        <v>45</v>
      </c>
      <c r="C11" s="212"/>
      <c r="D11" s="212"/>
      <c r="E11" s="212"/>
      <c r="F11" s="218"/>
      <c r="G11" s="12">
        <v>33108131.670000002</v>
      </c>
      <c r="H11" s="12">
        <v>46142161.170000002</v>
      </c>
      <c r="I11" s="12">
        <v>46142161.170000002</v>
      </c>
      <c r="J11" s="12">
        <v>37852853.329999998</v>
      </c>
      <c r="K11" s="121">
        <f t="shared" si="2"/>
        <v>114.33098583542028</v>
      </c>
      <c r="L11" s="121">
        <f t="shared" si="3"/>
        <v>82.035284802850938</v>
      </c>
    </row>
    <row r="12" spans="2:12" x14ac:dyDescent="0.25">
      <c r="B12" s="217" t="s">
        <v>50</v>
      </c>
      <c r="C12" s="218"/>
      <c r="D12" s="218"/>
      <c r="E12" s="218"/>
      <c r="F12" s="218"/>
      <c r="G12" s="12">
        <v>3166.48</v>
      </c>
      <c r="H12" s="12">
        <v>2000</v>
      </c>
      <c r="I12" s="12">
        <v>2000</v>
      </c>
      <c r="J12" s="12">
        <v>1665.19</v>
      </c>
      <c r="K12" s="121">
        <f t="shared" si="2"/>
        <v>52.588047295419514</v>
      </c>
      <c r="L12" s="121">
        <f t="shared" si="3"/>
        <v>83.259500000000003</v>
      </c>
    </row>
    <row r="13" spans="2:12" x14ac:dyDescent="0.25">
      <c r="B13" s="14" t="s">
        <v>1</v>
      </c>
      <c r="C13" s="29"/>
      <c r="D13" s="29"/>
      <c r="E13" s="29"/>
      <c r="F13" s="29"/>
      <c r="G13" s="13">
        <f>G14+G15</f>
        <v>32463891.219999999</v>
      </c>
      <c r="H13" s="13">
        <f t="shared" ref="H13:J13" si="4">H14+H15</f>
        <v>37503161.170000002</v>
      </c>
      <c r="I13" s="13">
        <f t="shared" ref="I13" si="5">I14+I15</f>
        <v>37503161.170000002</v>
      </c>
      <c r="J13" s="13">
        <f t="shared" si="4"/>
        <v>35295324.659999996</v>
      </c>
      <c r="K13" s="120">
        <f t="shared" si="2"/>
        <v>108.72179314799959</v>
      </c>
      <c r="L13" s="120">
        <f t="shared" si="3"/>
        <v>94.11293224058636</v>
      </c>
    </row>
    <row r="14" spans="2:12" x14ac:dyDescent="0.25">
      <c r="B14" s="216" t="s">
        <v>46</v>
      </c>
      <c r="C14" s="212"/>
      <c r="D14" s="212"/>
      <c r="E14" s="212"/>
      <c r="F14" s="212"/>
      <c r="G14" s="12">
        <v>24545840.800000001</v>
      </c>
      <c r="H14" s="12">
        <v>32229304.260000002</v>
      </c>
      <c r="I14" s="12">
        <v>32229304.260000002</v>
      </c>
      <c r="J14" s="12">
        <v>32151912.32</v>
      </c>
      <c r="K14" s="122">
        <f t="shared" si="2"/>
        <v>130.98721116124895</v>
      </c>
      <c r="L14" s="122">
        <f t="shared" si="3"/>
        <v>99.759870894588147</v>
      </c>
    </row>
    <row r="15" spans="2:12" x14ac:dyDescent="0.25">
      <c r="B15" s="217" t="s">
        <v>47</v>
      </c>
      <c r="C15" s="218"/>
      <c r="D15" s="218"/>
      <c r="E15" s="218"/>
      <c r="F15" s="218"/>
      <c r="G15" s="12">
        <v>7918050.4199999999</v>
      </c>
      <c r="H15" s="12">
        <v>5273856.91</v>
      </c>
      <c r="I15" s="12">
        <v>5273856.91</v>
      </c>
      <c r="J15" s="12">
        <v>3143412.34</v>
      </c>
      <c r="K15" s="122">
        <f t="shared" si="2"/>
        <v>39.699322096511729</v>
      </c>
      <c r="L15" s="122">
        <f t="shared" si="3"/>
        <v>59.603671347996425</v>
      </c>
    </row>
    <row r="16" spans="2:12" x14ac:dyDescent="0.25">
      <c r="B16" s="200" t="s">
        <v>54</v>
      </c>
      <c r="C16" s="201"/>
      <c r="D16" s="201"/>
      <c r="E16" s="201"/>
      <c r="F16" s="201"/>
      <c r="G16" s="13">
        <f>G10-G13</f>
        <v>647406.93000000343</v>
      </c>
      <c r="H16" s="13">
        <f t="shared" ref="H16:J16" si="6">H10-H13</f>
        <v>8641000</v>
      </c>
      <c r="I16" s="13">
        <f t="shared" ref="I16" si="7">I10-I13</f>
        <v>8641000</v>
      </c>
      <c r="J16" s="13">
        <f t="shared" si="6"/>
        <v>2559193.8599999994</v>
      </c>
      <c r="K16" s="123">
        <f>J16/G16*100</f>
        <v>395.29911426805177</v>
      </c>
      <c r="L16" s="123">
        <f t="shared" si="3"/>
        <v>29.616871426918173</v>
      </c>
    </row>
    <row r="17" spans="1:43" ht="18" x14ac:dyDescent="0.25">
      <c r="B17" s="35"/>
      <c r="C17" s="42"/>
      <c r="D17" s="42"/>
      <c r="E17" s="42"/>
      <c r="F17" s="42"/>
      <c r="G17" s="42"/>
      <c r="H17" s="42"/>
      <c r="I17" s="43"/>
      <c r="J17" s="43"/>
      <c r="K17" s="43"/>
      <c r="L17" s="43"/>
    </row>
    <row r="18" spans="1:43" ht="18" customHeight="1" x14ac:dyDescent="0.25">
      <c r="B18" s="215" t="s">
        <v>55</v>
      </c>
      <c r="C18" s="215"/>
      <c r="D18" s="215"/>
      <c r="E18" s="215"/>
      <c r="F18" s="215"/>
      <c r="G18" s="42"/>
      <c r="H18" s="42"/>
      <c r="I18" s="43"/>
      <c r="J18" s="43"/>
      <c r="K18" s="43"/>
      <c r="L18" s="43"/>
    </row>
    <row r="19" spans="1:43" ht="25.5" x14ac:dyDescent="0.25">
      <c r="B19" s="206" t="s">
        <v>8</v>
      </c>
      <c r="C19" s="207"/>
      <c r="D19" s="207"/>
      <c r="E19" s="207"/>
      <c r="F19" s="208"/>
      <c r="G19" s="18" t="s">
        <v>61</v>
      </c>
      <c r="H19" s="1" t="s">
        <v>321</v>
      </c>
      <c r="I19" s="1" t="s">
        <v>322</v>
      </c>
      <c r="J19" s="18" t="s">
        <v>320</v>
      </c>
      <c r="K19" s="1" t="s">
        <v>17</v>
      </c>
      <c r="L19" s="1" t="s">
        <v>17</v>
      </c>
    </row>
    <row r="20" spans="1:43" s="21" customFormat="1" x14ac:dyDescent="0.25">
      <c r="B20" s="209">
        <v>1</v>
      </c>
      <c r="C20" s="209"/>
      <c r="D20" s="209"/>
      <c r="E20" s="209"/>
      <c r="F20" s="210"/>
      <c r="G20" s="20">
        <v>2</v>
      </c>
      <c r="H20" s="19">
        <v>3</v>
      </c>
      <c r="I20" s="19">
        <v>4</v>
      </c>
      <c r="J20" s="19">
        <v>5</v>
      </c>
      <c r="K20" s="19" t="s">
        <v>19</v>
      </c>
      <c r="L20" s="19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1"/>
      <c r="B21" s="211" t="s">
        <v>48</v>
      </c>
      <c r="C21" s="213"/>
      <c r="D21" s="213"/>
      <c r="E21" s="213"/>
      <c r="F21" s="214"/>
      <c r="G21" s="12">
        <v>120657.1</v>
      </c>
      <c r="H21" s="12">
        <v>0</v>
      </c>
      <c r="I21" s="12">
        <v>0</v>
      </c>
      <c r="J21" s="12">
        <v>0</v>
      </c>
      <c r="K21" s="121">
        <f>J21/G21*100</f>
        <v>0</v>
      </c>
      <c r="L21" s="121" t="s">
        <v>254</v>
      </c>
    </row>
    <row r="22" spans="1:43" x14ac:dyDescent="0.25">
      <c r="A22" s="21"/>
      <c r="B22" s="211" t="s">
        <v>49</v>
      </c>
      <c r="C22" s="212"/>
      <c r="D22" s="212"/>
      <c r="E22" s="212"/>
      <c r="F22" s="212"/>
      <c r="G22" s="12">
        <v>285623.26</v>
      </c>
      <c r="H22" s="12">
        <v>0</v>
      </c>
      <c r="I22" s="12">
        <v>0</v>
      </c>
      <c r="J22" s="12">
        <v>0</v>
      </c>
      <c r="K22" s="121">
        <f>J22/G22*100</f>
        <v>0</v>
      </c>
      <c r="L22" s="121" t="s">
        <v>254</v>
      </c>
    </row>
    <row r="23" spans="1:43" s="30" customFormat="1" ht="15" customHeight="1" x14ac:dyDescent="0.25">
      <c r="A23" s="21"/>
      <c r="B23" s="203" t="s">
        <v>51</v>
      </c>
      <c r="C23" s="204"/>
      <c r="D23" s="204"/>
      <c r="E23" s="204"/>
      <c r="F23" s="205"/>
      <c r="G23" s="13">
        <f>G21-G22</f>
        <v>-164966.16</v>
      </c>
      <c r="H23" s="13">
        <f t="shared" ref="H23:J23" si="8">H21-H22</f>
        <v>0</v>
      </c>
      <c r="I23" s="13">
        <f t="shared" si="8"/>
        <v>0</v>
      </c>
      <c r="J23" s="13">
        <f t="shared" si="8"/>
        <v>0</v>
      </c>
      <c r="K23" s="120">
        <f>J23/G23*100</f>
        <v>0</v>
      </c>
      <c r="L23" s="120" t="s">
        <v>254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0" customFormat="1" ht="15" customHeight="1" x14ac:dyDescent="0.25">
      <c r="A24" s="21"/>
      <c r="B24" s="203" t="s">
        <v>56</v>
      </c>
      <c r="C24" s="204"/>
      <c r="D24" s="204"/>
      <c r="E24" s="204"/>
      <c r="F24" s="205"/>
      <c r="G24" s="13">
        <v>-10693125.16</v>
      </c>
      <c r="H24" s="13">
        <v>0</v>
      </c>
      <c r="I24" s="13">
        <v>0</v>
      </c>
      <c r="J24" s="13">
        <v>-12829556.119999999</v>
      </c>
      <c r="K24" s="120">
        <f t="shared" ref="K24:K25" si="9">J24/G24*100</f>
        <v>119.97948147087804</v>
      </c>
      <c r="L24" s="120">
        <f>-L28</f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1"/>
      <c r="B25" s="200" t="s">
        <v>57</v>
      </c>
      <c r="C25" s="201"/>
      <c r="D25" s="201"/>
      <c r="E25" s="201"/>
      <c r="F25" s="201"/>
      <c r="G25" s="13">
        <f>G24+G16+G23</f>
        <v>-10210684.389999997</v>
      </c>
      <c r="H25" s="13">
        <v>0</v>
      </c>
      <c r="I25" s="13">
        <v>0</v>
      </c>
      <c r="J25" s="13">
        <f>J24+J16+J23</f>
        <v>-10270362.26</v>
      </c>
      <c r="K25" s="120">
        <f t="shared" si="9"/>
        <v>100.58446493614521</v>
      </c>
      <c r="L25" s="120" t="s">
        <v>254</v>
      </c>
    </row>
    <row r="26" spans="1:43" ht="15.75" x14ac:dyDescent="0.25">
      <c r="B26" s="44"/>
      <c r="C26" s="45"/>
      <c r="D26" s="45"/>
      <c r="E26" s="45"/>
      <c r="F26" s="45"/>
      <c r="G26" s="46"/>
      <c r="H26" s="46"/>
      <c r="I26" s="46"/>
      <c r="J26" s="46"/>
      <c r="K26" s="46"/>
      <c r="L26" s="36"/>
    </row>
    <row r="27" spans="1:43" x14ac:dyDescent="0.25"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</row>
  </sheetData>
  <mergeCells count="22">
    <mergeCell ref="B12:F12"/>
    <mergeCell ref="B9:F9"/>
    <mergeCell ref="B10:F10"/>
    <mergeCell ref="B11:F11"/>
    <mergeCell ref="B7:F7"/>
    <mergeCell ref="B8:F8"/>
    <mergeCell ref="F1:J1"/>
    <mergeCell ref="B27:L27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8:F18"/>
    <mergeCell ref="B3:L3"/>
    <mergeCell ref="B5:L5"/>
    <mergeCell ref="B14:F14"/>
    <mergeCell ref="B15:F15"/>
  </mergeCells>
  <pageMargins left="0.7" right="0.7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8"/>
  <sheetViews>
    <sheetView workbookViewId="0">
      <selection activeCell="C5" sqref="C5"/>
    </sheetView>
  </sheetViews>
  <sheetFormatPr defaultRowHeight="15" x14ac:dyDescent="0.25"/>
  <cols>
    <col min="1" max="1" width="7.140625" customWidth="1"/>
    <col min="2" max="2" width="22" customWidth="1"/>
    <col min="3" max="3" width="21.5703125" customWidth="1"/>
    <col min="4" max="4" width="20.5703125" customWidth="1"/>
    <col min="5" max="5" width="9.28515625" customWidth="1"/>
    <col min="6" max="6" width="39.7109375" customWidth="1"/>
    <col min="7" max="7" width="23.7109375" customWidth="1"/>
    <col min="8" max="8" width="16.28515625" customWidth="1"/>
    <col min="9" max="9" width="17.28515625" customWidth="1"/>
  </cols>
  <sheetData>
    <row r="1" spans="1:9" ht="43.5" customHeight="1" x14ac:dyDescent="0.25">
      <c r="B1" s="198" t="s">
        <v>347</v>
      </c>
      <c r="C1" s="198"/>
      <c r="D1" s="198"/>
      <c r="E1" s="198"/>
      <c r="F1" s="198"/>
      <c r="G1" s="198"/>
      <c r="H1" s="198"/>
      <c r="I1" s="198"/>
    </row>
    <row r="3" spans="1:9" ht="18.75" x14ac:dyDescent="0.3">
      <c r="A3" s="271" t="s">
        <v>319</v>
      </c>
      <c r="B3" s="271"/>
      <c r="C3" s="271"/>
      <c r="D3" s="271"/>
      <c r="E3" s="271"/>
      <c r="F3" s="271"/>
      <c r="G3" s="271"/>
      <c r="H3" s="271"/>
      <c r="I3" s="271"/>
    </row>
    <row r="5" spans="1:9" ht="30" x14ac:dyDescent="0.25">
      <c r="A5" s="127" t="s">
        <v>314</v>
      </c>
      <c r="B5" s="124" t="s">
        <v>214</v>
      </c>
      <c r="C5" s="124" t="s">
        <v>215</v>
      </c>
      <c r="D5" s="124" t="s">
        <v>216</v>
      </c>
      <c r="E5" s="124" t="s">
        <v>231</v>
      </c>
      <c r="F5" s="124" t="s">
        <v>217</v>
      </c>
      <c r="G5" s="124" t="s">
        <v>218</v>
      </c>
      <c r="H5" s="125" t="s">
        <v>223</v>
      </c>
      <c r="I5" s="124" t="s">
        <v>219</v>
      </c>
    </row>
    <row r="6" spans="1:9" ht="45" x14ac:dyDescent="0.25">
      <c r="A6" s="127" t="s">
        <v>211</v>
      </c>
      <c r="B6" s="124" t="s">
        <v>220</v>
      </c>
      <c r="C6" s="124" t="s">
        <v>221</v>
      </c>
      <c r="D6" s="126">
        <v>10000</v>
      </c>
      <c r="E6" s="126" t="s">
        <v>232</v>
      </c>
      <c r="F6" s="125" t="s">
        <v>229</v>
      </c>
      <c r="G6" s="125" t="s">
        <v>222</v>
      </c>
      <c r="H6" s="125" t="s">
        <v>224</v>
      </c>
      <c r="I6" s="125" t="s">
        <v>317</v>
      </c>
    </row>
    <row r="7" spans="1:9" ht="45" x14ac:dyDescent="0.25">
      <c r="A7" s="127" t="s">
        <v>212</v>
      </c>
      <c r="B7" s="124" t="s">
        <v>220</v>
      </c>
      <c r="C7" s="124" t="s">
        <v>221</v>
      </c>
      <c r="D7" s="126">
        <v>20000</v>
      </c>
      <c r="E7" s="126" t="s">
        <v>232</v>
      </c>
      <c r="F7" s="125" t="s">
        <v>229</v>
      </c>
      <c r="G7" s="125" t="s">
        <v>222</v>
      </c>
      <c r="H7" s="125" t="s">
        <v>224</v>
      </c>
      <c r="I7" s="125" t="s">
        <v>317</v>
      </c>
    </row>
    <row r="8" spans="1:9" ht="75" x14ac:dyDescent="0.25">
      <c r="A8" s="127" t="s">
        <v>213</v>
      </c>
      <c r="B8" s="125" t="s">
        <v>225</v>
      </c>
      <c r="C8" s="125" t="s">
        <v>228</v>
      </c>
      <c r="D8" s="126">
        <v>10267</v>
      </c>
      <c r="E8" s="126" t="s">
        <v>232</v>
      </c>
      <c r="F8" s="125" t="s">
        <v>230</v>
      </c>
      <c r="G8" s="125" t="s">
        <v>226</v>
      </c>
      <c r="H8" s="124" t="s">
        <v>227</v>
      </c>
      <c r="I8" s="125" t="s">
        <v>318</v>
      </c>
    </row>
  </sheetData>
  <mergeCells count="2">
    <mergeCell ref="A3:I3"/>
    <mergeCell ref="B1:I1"/>
  </mergeCells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6"/>
  <sheetViews>
    <sheetView tabSelected="1" topLeftCell="A13" workbookViewId="0">
      <selection activeCell="E16" sqref="E16:G16"/>
    </sheetView>
  </sheetViews>
  <sheetFormatPr defaultRowHeight="15" x14ac:dyDescent="0.25"/>
  <cols>
    <col min="2" max="2" width="23" customWidth="1"/>
    <col min="3" max="4" width="13.140625" customWidth="1"/>
    <col min="5" max="5" width="15.5703125" customWidth="1"/>
    <col min="7" max="7" width="11.85546875" customWidth="1"/>
  </cols>
  <sheetData>
    <row r="1" spans="1:8" ht="56.25" customHeight="1" x14ac:dyDescent="0.25">
      <c r="A1" s="198" t="s">
        <v>347</v>
      </c>
      <c r="B1" s="198"/>
      <c r="C1" s="198"/>
      <c r="D1" s="198"/>
      <c r="E1" s="198"/>
      <c r="F1" s="198"/>
      <c r="G1" s="198"/>
      <c r="H1" s="174"/>
    </row>
    <row r="3" spans="1:8" ht="18.75" x14ac:dyDescent="0.3">
      <c r="A3" s="271" t="s">
        <v>293</v>
      </c>
      <c r="B3" s="271"/>
      <c r="C3" s="271"/>
      <c r="D3" s="271"/>
      <c r="E3" s="271"/>
      <c r="F3" s="271"/>
      <c r="G3" s="271"/>
    </row>
    <row r="4" spans="1:8" ht="15.75" thickBot="1" x14ac:dyDescent="0.3"/>
    <row r="5" spans="1:8" ht="69.95" customHeight="1" thickBot="1" x14ac:dyDescent="0.3">
      <c r="A5" s="151" t="s">
        <v>294</v>
      </c>
      <c r="B5" s="152" t="s">
        <v>295</v>
      </c>
      <c r="C5" s="153" t="s">
        <v>296</v>
      </c>
      <c r="D5" s="152" t="s">
        <v>297</v>
      </c>
      <c r="E5" s="152" t="s">
        <v>298</v>
      </c>
      <c r="F5" s="152" t="s">
        <v>299</v>
      </c>
      <c r="G5" s="152" t="s">
        <v>300</v>
      </c>
    </row>
    <row r="6" spans="1:8" ht="69.95" customHeight="1" thickBot="1" x14ac:dyDescent="0.3">
      <c r="A6" s="151" t="s">
        <v>301</v>
      </c>
      <c r="B6" s="151" t="s">
        <v>302</v>
      </c>
      <c r="C6" s="154">
        <v>52408.89</v>
      </c>
      <c r="D6" s="151" t="s">
        <v>303</v>
      </c>
      <c r="E6" s="151"/>
      <c r="F6" s="151" t="s">
        <v>304</v>
      </c>
      <c r="G6" s="151"/>
    </row>
    <row r="7" spans="1:8" ht="69.95" customHeight="1" thickBot="1" x14ac:dyDescent="0.3">
      <c r="A7" s="151" t="s">
        <v>305</v>
      </c>
      <c r="B7" s="151" t="s">
        <v>302</v>
      </c>
      <c r="C7" s="154">
        <v>29199.02</v>
      </c>
      <c r="D7" s="151" t="s">
        <v>303</v>
      </c>
      <c r="E7" s="151"/>
      <c r="F7" s="151" t="s">
        <v>306</v>
      </c>
      <c r="G7" s="151"/>
    </row>
    <row r="8" spans="1:8" ht="69.95" customHeight="1" thickBot="1" x14ac:dyDescent="0.3">
      <c r="A8" s="151" t="s">
        <v>307</v>
      </c>
      <c r="B8" s="151" t="s">
        <v>302</v>
      </c>
      <c r="C8" s="154">
        <v>6636.14</v>
      </c>
      <c r="D8" s="151" t="s">
        <v>303</v>
      </c>
      <c r="E8" s="151"/>
      <c r="F8" s="151" t="s">
        <v>308</v>
      </c>
      <c r="G8" s="151"/>
    </row>
    <row r="9" spans="1:8" ht="69.95" customHeight="1" thickBot="1" x14ac:dyDescent="0.3">
      <c r="A9" s="151" t="s">
        <v>309</v>
      </c>
      <c r="B9" s="151" t="s">
        <v>302</v>
      </c>
      <c r="C9" s="154">
        <v>6636.14</v>
      </c>
      <c r="D9" s="151" t="s">
        <v>303</v>
      </c>
      <c r="E9" s="151"/>
      <c r="F9" s="151" t="s">
        <v>308</v>
      </c>
      <c r="G9" s="151"/>
    </row>
    <row r="10" spans="1:8" ht="69.95" customHeight="1" thickBot="1" x14ac:dyDescent="0.3">
      <c r="A10" s="151" t="s">
        <v>310</v>
      </c>
      <c r="B10" s="151" t="s">
        <v>302</v>
      </c>
      <c r="C10" s="154">
        <v>22562.880000000001</v>
      </c>
      <c r="D10" s="151" t="s">
        <v>303</v>
      </c>
      <c r="E10" s="151"/>
      <c r="F10" s="151" t="s">
        <v>311</v>
      </c>
      <c r="G10" s="151"/>
    </row>
    <row r="11" spans="1:8" ht="69.95" customHeight="1" thickBot="1" x14ac:dyDescent="0.3">
      <c r="A11" s="151" t="s">
        <v>312</v>
      </c>
      <c r="B11" s="151" t="s">
        <v>302</v>
      </c>
      <c r="C11" s="154">
        <v>10352.379999999999</v>
      </c>
      <c r="D11" s="151" t="s">
        <v>303</v>
      </c>
      <c r="E11" s="151"/>
      <c r="F11" s="151" t="s">
        <v>340</v>
      </c>
      <c r="G11" s="151"/>
    </row>
    <row r="12" spans="1:8" ht="15.75" thickBot="1" x14ac:dyDescent="0.3">
      <c r="A12" s="273" t="s">
        <v>313</v>
      </c>
      <c r="B12" s="274"/>
      <c r="C12" s="150">
        <f>SUM(C6:C11)</f>
        <v>127795.45000000001</v>
      </c>
      <c r="D12" s="275"/>
      <c r="E12" s="275"/>
      <c r="F12" s="275"/>
      <c r="G12" s="276"/>
    </row>
    <row r="15" spans="1:8" x14ac:dyDescent="0.25">
      <c r="E15" s="272" t="s">
        <v>346</v>
      </c>
      <c r="F15" s="272"/>
      <c r="G15" s="272"/>
    </row>
    <row r="16" spans="1:8" x14ac:dyDescent="0.25">
      <c r="E16" s="272" t="s">
        <v>348</v>
      </c>
      <c r="F16" s="272"/>
      <c r="G16" s="272"/>
    </row>
  </sheetData>
  <mergeCells count="6">
    <mergeCell ref="A1:G1"/>
    <mergeCell ref="E16:G16"/>
    <mergeCell ref="E15:G15"/>
    <mergeCell ref="A12:B12"/>
    <mergeCell ref="D12:G12"/>
    <mergeCell ref="A3:G3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32"/>
  <sheetViews>
    <sheetView topLeftCell="F1" workbookViewId="0">
      <selection activeCell="H23" sqref="H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style="63" customWidth="1"/>
    <col min="6" max="6" width="44.7109375" customWidth="1"/>
    <col min="7" max="10" width="25.28515625" customWidth="1"/>
    <col min="11" max="12" width="15.7109375" customWidth="1"/>
  </cols>
  <sheetData>
    <row r="1" spans="2:12" ht="40.5" customHeight="1" x14ac:dyDescent="0.25">
      <c r="B1" s="2"/>
      <c r="C1" s="2"/>
      <c r="D1" s="2"/>
      <c r="E1" s="62"/>
      <c r="F1" s="198" t="s">
        <v>347</v>
      </c>
      <c r="G1" s="198"/>
      <c r="H1" s="198"/>
      <c r="I1" s="198"/>
      <c r="J1" s="198"/>
      <c r="K1" s="2"/>
    </row>
    <row r="2" spans="2:12" ht="12" customHeight="1" x14ac:dyDescent="0.25">
      <c r="B2" s="2"/>
      <c r="C2" s="2"/>
      <c r="D2" s="2"/>
      <c r="E2" s="62"/>
      <c r="F2" s="38"/>
      <c r="G2" s="38"/>
      <c r="H2" s="38"/>
      <c r="I2" s="38"/>
      <c r="J2" s="2"/>
      <c r="K2" s="2"/>
    </row>
    <row r="3" spans="2:12" ht="15.75" customHeight="1" x14ac:dyDescent="0.25">
      <c r="B3" s="224" t="s">
        <v>13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2:12" ht="18" x14ac:dyDescent="0.25">
      <c r="B4" s="2"/>
      <c r="C4" s="2"/>
      <c r="D4" s="2"/>
      <c r="E4" s="62"/>
      <c r="F4" s="2"/>
      <c r="G4" s="2"/>
      <c r="H4" s="2"/>
      <c r="I4" s="2"/>
      <c r="J4" s="3"/>
      <c r="K4" s="3"/>
    </row>
    <row r="5" spans="2:12" ht="18" customHeight="1" x14ac:dyDescent="0.25">
      <c r="B5" s="224" t="s">
        <v>58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</row>
    <row r="6" spans="2:12" ht="18" x14ac:dyDescent="0.25">
      <c r="B6" s="2"/>
      <c r="C6" s="2"/>
      <c r="D6" s="2"/>
      <c r="E6" s="62"/>
      <c r="F6" s="2"/>
      <c r="G6" s="2"/>
      <c r="H6" s="2"/>
      <c r="I6" s="2"/>
      <c r="J6" s="3"/>
      <c r="K6" s="3"/>
    </row>
    <row r="7" spans="2:12" ht="15.75" customHeight="1" x14ac:dyDescent="0.25">
      <c r="B7" s="224" t="s">
        <v>18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</row>
    <row r="8" spans="2:12" ht="18" x14ac:dyDescent="0.25">
      <c r="B8" s="2"/>
      <c r="C8" s="2"/>
      <c r="D8" s="2"/>
      <c r="E8" s="62"/>
      <c r="F8" s="2"/>
      <c r="G8" s="2"/>
      <c r="H8" s="2"/>
      <c r="I8" s="2"/>
      <c r="J8" s="3"/>
      <c r="K8" s="3"/>
    </row>
    <row r="9" spans="2:12" ht="25.5" x14ac:dyDescent="0.25">
      <c r="B9" s="221" t="s">
        <v>8</v>
      </c>
      <c r="C9" s="222"/>
      <c r="D9" s="222"/>
      <c r="E9" s="222"/>
      <c r="F9" s="223"/>
      <c r="G9" s="31" t="s">
        <v>61</v>
      </c>
      <c r="H9" s="31" t="s">
        <v>321</v>
      </c>
      <c r="I9" s="31" t="s">
        <v>322</v>
      </c>
      <c r="J9" s="31" t="s">
        <v>323</v>
      </c>
      <c r="K9" s="31" t="s">
        <v>17</v>
      </c>
      <c r="L9" s="31" t="s">
        <v>17</v>
      </c>
    </row>
    <row r="10" spans="2:12" ht="16.5" customHeight="1" x14ac:dyDescent="0.25">
      <c r="B10" s="221">
        <v>1</v>
      </c>
      <c r="C10" s="222"/>
      <c r="D10" s="222"/>
      <c r="E10" s="222"/>
      <c r="F10" s="223"/>
      <c r="G10" s="31">
        <v>2</v>
      </c>
      <c r="H10" s="31">
        <v>3</v>
      </c>
      <c r="I10" s="31">
        <v>4</v>
      </c>
      <c r="J10" s="31">
        <v>5</v>
      </c>
      <c r="K10" s="31" t="s">
        <v>19</v>
      </c>
      <c r="L10" s="31" t="s">
        <v>20</v>
      </c>
    </row>
    <row r="11" spans="2:12" x14ac:dyDescent="0.25">
      <c r="B11" s="6"/>
      <c r="C11" s="6"/>
      <c r="D11" s="6"/>
      <c r="E11" s="56"/>
      <c r="F11" s="6" t="s">
        <v>21</v>
      </c>
      <c r="G11" s="27">
        <f>G12+G46</f>
        <v>33111298.150000002</v>
      </c>
      <c r="H11" s="27">
        <f>H12+H46</f>
        <v>46144161.170000002</v>
      </c>
      <c r="I11" s="27">
        <f>I12+I46</f>
        <v>46144161.170000002</v>
      </c>
      <c r="J11" s="27">
        <f>J12+J46</f>
        <v>37854518.519999996</v>
      </c>
      <c r="K11" s="89">
        <f>J11/G11*100</f>
        <v>114.32508127139072</v>
      </c>
      <c r="L11" s="89">
        <f>J11/I11*100</f>
        <v>82.035337863310417</v>
      </c>
    </row>
    <row r="12" spans="2:12" ht="15.75" customHeight="1" x14ac:dyDescent="0.25">
      <c r="B12" s="6">
        <v>6</v>
      </c>
      <c r="C12" s="6"/>
      <c r="D12" s="6"/>
      <c r="E12" s="56"/>
      <c r="F12" s="6" t="s">
        <v>2</v>
      </c>
      <c r="G12" s="27">
        <f>G13+G22+G26+G29+G36+G43</f>
        <v>33108131.670000002</v>
      </c>
      <c r="H12" s="27">
        <f>H13+H22+H26+H29+H36+H43</f>
        <v>46142161.170000002</v>
      </c>
      <c r="I12" s="27">
        <f>I13+I22+I26+I29+I36+I43</f>
        <v>46142161.170000002</v>
      </c>
      <c r="J12" s="27">
        <f>J13+J22+J26+J29+J36+J43</f>
        <v>37852853.329999998</v>
      </c>
      <c r="K12" s="89">
        <f t="shared" ref="K12:K49" si="0">J12/G12*100</f>
        <v>114.33098583542028</v>
      </c>
      <c r="L12" s="89">
        <f t="shared" ref="L12:L49" si="1">J12/I12*100</f>
        <v>82.035284802850938</v>
      </c>
    </row>
    <row r="13" spans="2:12" ht="25.5" x14ac:dyDescent="0.25">
      <c r="B13" s="6"/>
      <c r="C13" s="10">
        <v>63</v>
      </c>
      <c r="D13" s="10"/>
      <c r="E13" s="57"/>
      <c r="F13" s="10" t="s">
        <v>22</v>
      </c>
      <c r="G13" s="4">
        <f>G14+G16+G19</f>
        <v>7313443.9600000009</v>
      </c>
      <c r="H13" s="4">
        <f>H14+H16+H19</f>
        <v>9108843.4499999993</v>
      </c>
      <c r="I13" s="4">
        <f>I14+I16+I19</f>
        <v>9108843.4499999993</v>
      </c>
      <c r="J13" s="4">
        <f>J14+J16+J19</f>
        <v>10142140.9</v>
      </c>
      <c r="K13" s="90">
        <f t="shared" si="0"/>
        <v>138.67804218465631</v>
      </c>
      <c r="L13" s="90">
        <f t="shared" si="1"/>
        <v>111.343892950537</v>
      </c>
    </row>
    <row r="14" spans="2:12" x14ac:dyDescent="0.25">
      <c r="B14" s="6"/>
      <c r="C14" s="10"/>
      <c r="D14" s="10">
        <v>634</v>
      </c>
      <c r="E14" s="57"/>
      <c r="F14" s="10" t="s">
        <v>62</v>
      </c>
      <c r="G14" s="4">
        <f t="shared" ref="G14:J14" si="2">G15</f>
        <v>900741.55</v>
      </c>
      <c r="H14" s="4">
        <f t="shared" si="2"/>
        <v>1534540</v>
      </c>
      <c r="I14" s="4">
        <f t="shared" si="2"/>
        <v>1534540</v>
      </c>
      <c r="J14" s="4">
        <f t="shared" si="2"/>
        <v>721569.04</v>
      </c>
      <c r="K14" s="90">
        <f t="shared" si="0"/>
        <v>80.108332961880137</v>
      </c>
      <c r="L14" s="90">
        <f t="shared" si="1"/>
        <v>47.021846286183482</v>
      </c>
    </row>
    <row r="15" spans="2:12" s="82" customFormat="1" x14ac:dyDescent="0.25">
      <c r="B15" s="8"/>
      <c r="C15" s="8"/>
      <c r="D15" s="8"/>
      <c r="E15" s="8">
        <v>6341</v>
      </c>
      <c r="F15" s="57" t="s">
        <v>62</v>
      </c>
      <c r="G15" s="71">
        <v>900741.55</v>
      </c>
      <c r="H15" s="71">
        <v>1534540</v>
      </c>
      <c r="I15" s="71">
        <v>1534540</v>
      </c>
      <c r="J15" s="75">
        <v>721569.04</v>
      </c>
      <c r="K15" s="91">
        <f t="shared" si="0"/>
        <v>80.108332961880137</v>
      </c>
      <c r="L15" s="91">
        <f t="shared" si="1"/>
        <v>47.021846286183482</v>
      </c>
    </row>
    <row r="16" spans="2:12" ht="25.5" x14ac:dyDescent="0.25">
      <c r="B16" s="7"/>
      <c r="C16" s="7"/>
      <c r="D16" s="7">
        <v>636</v>
      </c>
      <c r="E16" s="8"/>
      <c r="F16" s="47" t="s">
        <v>63</v>
      </c>
      <c r="G16" s="4">
        <f t="shared" ref="G16" si="3">G17+G18</f>
        <v>1166555.44</v>
      </c>
      <c r="H16" s="4">
        <f t="shared" ref="H16:J16" si="4">H17+H18</f>
        <v>2870233.33</v>
      </c>
      <c r="I16" s="4">
        <f t="shared" ref="I16" si="5">I17+I18</f>
        <v>2870233.33</v>
      </c>
      <c r="J16" s="4">
        <f t="shared" si="4"/>
        <v>1472399.5</v>
      </c>
      <c r="K16" s="90">
        <f t="shared" si="0"/>
        <v>126.21770466391209</v>
      </c>
      <c r="L16" s="90">
        <f t="shared" si="1"/>
        <v>51.298947880310486</v>
      </c>
    </row>
    <row r="17" spans="2:12" s="82" customFormat="1" ht="25.5" x14ac:dyDescent="0.25">
      <c r="B17" s="8"/>
      <c r="C17" s="8"/>
      <c r="D17" s="8"/>
      <c r="E17" s="8">
        <v>6361</v>
      </c>
      <c r="F17" s="11" t="s">
        <v>64</v>
      </c>
      <c r="G17" s="71">
        <v>972055.6</v>
      </c>
      <c r="H17" s="71">
        <v>320390</v>
      </c>
      <c r="I17" s="71">
        <v>320390</v>
      </c>
      <c r="J17" s="75">
        <v>203367.95</v>
      </c>
      <c r="K17" s="91">
        <f t="shared" si="0"/>
        <v>20.921431860482055</v>
      </c>
      <c r="L17" s="91">
        <f t="shared" si="1"/>
        <v>63.475124067542687</v>
      </c>
    </row>
    <row r="18" spans="2:12" s="82" customFormat="1" ht="25.5" x14ac:dyDescent="0.25">
      <c r="B18" s="8"/>
      <c r="C18" s="8"/>
      <c r="D18" s="8"/>
      <c r="E18" s="8">
        <v>6362</v>
      </c>
      <c r="F18" s="66" t="s">
        <v>65</v>
      </c>
      <c r="G18" s="71">
        <v>194499.84</v>
      </c>
      <c r="H18" s="71">
        <v>2549843.33</v>
      </c>
      <c r="I18" s="71">
        <v>2549843.33</v>
      </c>
      <c r="J18" s="75">
        <v>1269031.55</v>
      </c>
      <c r="K18" s="91">
        <f t="shared" si="0"/>
        <v>652.45891718985479</v>
      </c>
      <c r="L18" s="91">
        <f t="shared" si="1"/>
        <v>49.769000905636034</v>
      </c>
    </row>
    <row r="19" spans="2:12" ht="25.5" x14ac:dyDescent="0.25">
      <c r="B19" s="7"/>
      <c r="C19" s="7"/>
      <c r="D19" s="7">
        <v>638</v>
      </c>
      <c r="E19" s="8"/>
      <c r="F19" s="48" t="s">
        <v>66</v>
      </c>
      <c r="G19" s="4">
        <f t="shared" ref="G19" si="6">G20+G21</f>
        <v>5246146.9700000007</v>
      </c>
      <c r="H19" s="4">
        <f t="shared" ref="H19:J19" si="7">H20+H21</f>
        <v>4704070.12</v>
      </c>
      <c r="I19" s="4">
        <f t="shared" ref="I19" si="8">I20+I21</f>
        <v>4704070.12</v>
      </c>
      <c r="J19" s="4">
        <f t="shared" si="7"/>
        <v>7948172.3600000003</v>
      </c>
      <c r="K19" s="90">
        <f t="shared" si="0"/>
        <v>151.50495030832124</v>
      </c>
      <c r="L19" s="90">
        <f t="shared" si="1"/>
        <v>168.96373049813295</v>
      </c>
    </row>
    <row r="20" spans="2:12" s="82" customFormat="1" ht="25.5" x14ac:dyDescent="0.25">
      <c r="B20" s="8"/>
      <c r="C20" s="8"/>
      <c r="D20" s="8"/>
      <c r="E20" s="8">
        <v>6381</v>
      </c>
      <c r="F20" s="66" t="s">
        <v>67</v>
      </c>
      <c r="G20" s="71">
        <v>1093657.33</v>
      </c>
      <c r="H20" s="71">
        <v>179000</v>
      </c>
      <c r="I20" s="71">
        <v>179000</v>
      </c>
      <c r="J20" s="75">
        <v>201059.73</v>
      </c>
      <c r="K20" s="91">
        <f t="shared" si="0"/>
        <v>18.384161517940907</v>
      </c>
      <c r="L20" s="91">
        <f t="shared" si="1"/>
        <v>112.32387150837991</v>
      </c>
    </row>
    <row r="21" spans="2:12" s="82" customFormat="1" ht="25.5" x14ac:dyDescent="0.25">
      <c r="B21" s="8"/>
      <c r="C21" s="8"/>
      <c r="D21" s="8"/>
      <c r="E21" s="8">
        <v>6382</v>
      </c>
      <c r="F21" s="66" t="s">
        <v>68</v>
      </c>
      <c r="G21" s="71">
        <v>4152489.64</v>
      </c>
      <c r="H21" s="71">
        <v>4525070.12</v>
      </c>
      <c r="I21" s="71">
        <v>4525070.12</v>
      </c>
      <c r="J21" s="75">
        <v>7747112.6299999999</v>
      </c>
      <c r="K21" s="91">
        <f t="shared" si="0"/>
        <v>186.56548966128184</v>
      </c>
      <c r="L21" s="91">
        <f t="shared" si="1"/>
        <v>171.20425594642498</v>
      </c>
    </row>
    <row r="22" spans="2:12" x14ac:dyDescent="0.25">
      <c r="B22" s="7"/>
      <c r="C22" s="7">
        <v>64</v>
      </c>
      <c r="D22" s="8"/>
      <c r="E22" s="8"/>
      <c r="F22" s="48" t="s">
        <v>69</v>
      </c>
      <c r="G22" s="4">
        <f t="shared" ref="G22:J22" si="9">G23</f>
        <v>765.75</v>
      </c>
      <c r="H22" s="4">
        <f t="shared" si="9"/>
        <v>920</v>
      </c>
      <c r="I22" s="4">
        <f t="shared" si="9"/>
        <v>920</v>
      </c>
      <c r="J22" s="4">
        <f t="shared" si="9"/>
        <v>741.68</v>
      </c>
      <c r="K22" s="90">
        <f t="shared" si="0"/>
        <v>96.856676460985952</v>
      </c>
      <c r="L22" s="90">
        <f t="shared" si="1"/>
        <v>80.617391304347819</v>
      </c>
    </row>
    <row r="23" spans="2:12" x14ac:dyDescent="0.25">
      <c r="B23" s="7"/>
      <c r="C23" s="7"/>
      <c r="D23" s="7">
        <v>641</v>
      </c>
      <c r="E23" s="8"/>
      <c r="F23" s="49" t="s">
        <v>70</v>
      </c>
      <c r="G23" s="4">
        <f t="shared" ref="G23" si="10">G24+G25</f>
        <v>765.75</v>
      </c>
      <c r="H23" s="4">
        <f t="shared" ref="H23:J23" si="11">H24+H25</f>
        <v>920</v>
      </c>
      <c r="I23" s="4">
        <f t="shared" ref="I23" si="12">I24+I25</f>
        <v>920</v>
      </c>
      <c r="J23" s="4">
        <f t="shared" si="11"/>
        <v>741.68</v>
      </c>
      <c r="K23" s="90">
        <f t="shared" si="0"/>
        <v>96.856676460985952</v>
      </c>
      <c r="L23" s="90">
        <f t="shared" si="1"/>
        <v>80.617391304347819</v>
      </c>
    </row>
    <row r="24" spans="2:12" s="82" customFormat="1" x14ac:dyDescent="0.25">
      <c r="B24" s="8"/>
      <c r="C24" s="8"/>
      <c r="D24" s="8"/>
      <c r="E24" s="8">
        <v>6413</v>
      </c>
      <c r="F24" s="67" t="s">
        <v>71</v>
      </c>
      <c r="G24" s="71">
        <v>765.75</v>
      </c>
      <c r="H24" s="71">
        <v>820</v>
      </c>
      <c r="I24" s="71">
        <v>820</v>
      </c>
      <c r="J24" s="75">
        <v>741.68</v>
      </c>
      <c r="K24" s="91">
        <f t="shared" si="0"/>
        <v>96.856676460985952</v>
      </c>
      <c r="L24" s="91">
        <f t="shared" si="1"/>
        <v>90.448780487804868</v>
      </c>
    </row>
    <row r="25" spans="2:12" s="82" customFormat="1" x14ac:dyDescent="0.25">
      <c r="B25" s="8"/>
      <c r="C25" s="8"/>
      <c r="D25" s="8"/>
      <c r="E25" s="8">
        <v>6415</v>
      </c>
      <c r="F25" s="67" t="s">
        <v>72</v>
      </c>
      <c r="G25" s="71">
        <v>0</v>
      </c>
      <c r="H25" s="71">
        <v>100</v>
      </c>
      <c r="I25" s="71">
        <v>100</v>
      </c>
      <c r="J25" s="75">
        <v>0</v>
      </c>
      <c r="K25" s="91" t="s">
        <v>254</v>
      </c>
      <c r="L25" s="91">
        <f t="shared" si="1"/>
        <v>0</v>
      </c>
    </row>
    <row r="26" spans="2:12" x14ac:dyDescent="0.25">
      <c r="B26" s="7"/>
      <c r="C26" s="7">
        <v>65</v>
      </c>
      <c r="D26" s="8"/>
      <c r="E26" s="8"/>
      <c r="F26" s="49" t="s">
        <v>73</v>
      </c>
      <c r="G26" s="4">
        <f t="shared" ref="G26:J26" si="13">G27</f>
        <v>2346577.29</v>
      </c>
      <c r="H26" s="4">
        <f t="shared" si="13"/>
        <v>3101550</v>
      </c>
      <c r="I26" s="4">
        <f t="shared" si="13"/>
        <v>3101550</v>
      </c>
      <c r="J26" s="4">
        <f t="shared" si="13"/>
        <v>3714966.78</v>
      </c>
      <c r="K26" s="91">
        <f t="shared" si="0"/>
        <v>158.31427312585981</v>
      </c>
      <c r="L26" s="90">
        <f t="shared" si="1"/>
        <v>119.77774918992117</v>
      </c>
    </row>
    <row r="27" spans="2:12" x14ac:dyDescent="0.25">
      <c r="B27" s="7"/>
      <c r="C27" s="7"/>
      <c r="D27" s="7">
        <v>652</v>
      </c>
      <c r="E27" s="8"/>
      <c r="F27" s="49" t="s">
        <v>74</v>
      </c>
      <c r="G27" s="4">
        <f t="shared" ref="G27:J27" si="14">G28</f>
        <v>2346577.29</v>
      </c>
      <c r="H27" s="4">
        <f t="shared" si="14"/>
        <v>3101550</v>
      </c>
      <c r="I27" s="4">
        <f t="shared" si="14"/>
        <v>3101550</v>
      </c>
      <c r="J27" s="4">
        <f t="shared" si="14"/>
        <v>3714966.78</v>
      </c>
      <c r="K27" s="91">
        <f t="shared" si="0"/>
        <v>158.31427312585981</v>
      </c>
      <c r="L27" s="90">
        <f t="shared" si="1"/>
        <v>119.77774918992117</v>
      </c>
    </row>
    <row r="28" spans="2:12" s="82" customFormat="1" x14ac:dyDescent="0.25">
      <c r="B28" s="8"/>
      <c r="C28" s="8"/>
      <c r="D28" s="8"/>
      <c r="E28" s="8">
        <v>6526</v>
      </c>
      <c r="F28" s="67" t="s">
        <v>75</v>
      </c>
      <c r="G28" s="71">
        <v>2346577.29</v>
      </c>
      <c r="H28" s="71">
        <v>3101550</v>
      </c>
      <c r="I28" s="71">
        <v>3101550</v>
      </c>
      <c r="J28" s="75">
        <v>3714966.78</v>
      </c>
      <c r="K28" s="91">
        <f t="shared" si="0"/>
        <v>158.31427312585981</v>
      </c>
      <c r="L28" s="91">
        <f t="shared" si="1"/>
        <v>119.77774918992117</v>
      </c>
    </row>
    <row r="29" spans="2:12" x14ac:dyDescent="0.25">
      <c r="B29" s="7"/>
      <c r="C29" s="7">
        <v>66</v>
      </c>
      <c r="D29" s="8"/>
      <c r="E29" s="8"/>
      <c r="F29" s="10" t="s">
        <v>84</v>
      </c>
      <c r="G29" s="4">
        <f t="shared" ref="G29" si="15">G30+G33</f>
        <v>3175917.0100000002</v>
      </c>
      <c r="H29" s="4">
        <f t="shared" ref="H29:J29" si="16">H30+H33</f>
        <v>3343000</v>
      </c>
      <c r="I29" s="4">
        <f t="shared" ref="I29" si="17">I30+I33</f>
        <v>3343000</v>
      </c>
      <c r="J29" s="4">
        <f t="shared" si="16"/>
        <v>3741630.06</v>
      </c>
      <c r="K29" s="91">
        <f t="shared" si="0"/>
        <v>117.81258918979121</v>
      </c>
      <c r="L29" s="90">
        <f t="shared" si="1"/>
        <v>111.92432126832186</v>
      </c>
    </row>
    <row r="30" spans="2:12" x14ac:dyDescent="0.25">
      <c r="B30" s="7"/>
      <c r="C30" s="17"/>
      <c r="D30" s="7">
        <v>661</v>
      </c>
      <c r="E30" s="8"/>
      <c r="F30" s="10" t="s">
        <v>181</v>
      </c>
      <c r="G30" s="4">
        <f t="shared" ref="G30" si="18">G31+G32</f>
        <v>3120283.1300000004</v>
      </c>
      <c r="H30" s="4">
        <f t="shared" ref="H30:J30" si="19">H31+H32</f>
        <v>3310000</v>
      </c>
      <c r="I30" s="4">
        <f t="shared" ref="I30" si="20">I31+I32</f>
        <v>3310000</v>
      </c>
      <c r="J30" s="4">
        <f t="shared" si="19"/>
        <v>3718611.56</v>
      </c>
      <c r="K30" s="91">
        <f t="shared" si="0"/>
        <v>119.17545315831643</v>
      </c>
      <c r="L30" s="90">
        <f t="shared" si="1"/>
        <v>112.34476012084593</v>
      </c>
    </row>
    <row r="31" spans="2:12" s="82" customFormat="1" x14ac:dyDescent="0.25">
      <c r="B31" s="8"/>
      <c r="C31" s="26"/>
      <c r="D31" s="8"/>
      <c r="E31" s="8">
        <v>6614</v>
      </c>
      <c r="F31" s="57" t="s">
        <v>23</v>
      </c>
      <c r="G31" s="71">
        <v>91860.7</v>
      </c>
      <c r="H31" s="71">
        <v>110000</v>
      </c>
      <c r="I31" s="71">
        <v>110000</v>
      </c>
      <c r="J31" s="75">
        <v>151610.44</v>
      </c>
      <c r="K31" s="91">
        <f t="shared" si="0"/>
        <v>165.04385444482787</v>
      </c>
      <c r="L31" s="91">
        <f t="shared" si="1"/>
        <v>137.82767272727273</v>
      </c>
    </row>
    <row r="32" spans="2:12" s="82" customFormat="1" x14ac:dyDescent="0.25">
      <c r="B32" s="8"/>
      <c r="C32" s="8"/>
      <c r="D32" s="8"/>
      <c r="E32" s="8">
        <v>6615</v>
      </c>
      <c r="F32" s="67" t="s">
        <v>76</v>
      </c>
      <c r="G32" s="71">
        <v>3028422.43</v>
      </c>
      <c r="H32" s="71">
        <v>3200000</v>
      </c>
      <c r="I32" s="71">
        <v>3200000</v>
      </c>
      <c r="J32" s="75">
        <v>3567001.12</v>
      </c>
      <c r="K32" s="91">
        <f t="shared" si="0"/>
        <v>117.78413356950337</v>
      </c>
      <c r="L32" s="91">
        <f t="shared" si="1"/>
        <v>111.468785</v>
      </c>
    </row>
    <row r="33" spans="2:12" x14ac:dyDescent="0.25">
      <c r="B33" s="7"/>
      <c r="C33" s="7"/>
      <c r="D33" s="7">
        <v>663</v>
      </c>
      <c r="E33" s="8"/>
      <c r="F33" s="49" t="s">
        <v>77</v>
      </c>
      <c r="G33" s="4">
        <f t="shared" ref="G33" si="21">G34+G35</f>
        <v>55633.88</v>
      </c>
      <c r="H33" s="4">
        <f t="shared" ref="H33:J33" si="22">H34+H35</f>
        <v>33000</v>
      </c>
      <c r="I33" s="4">
        <f t="shared" ref="I33" si="23">I34+I35</f>
        <v>33000</v>
      </c>
      <c r="J33" s="4">
        <f t="shared" si="22"/>
        <v>23018.5</v>
      </c>
      <c r="K33" s="91">
        <f t="shared" si="0"/>
        <v>41.374967915234393</v>
      </c>
      <c r="L33" s="90">
        <f t="shared" si="1"/>
        <v>69.7530303030303</v>
      </c>
    </row>
    <row r="34" spans="2:12" s="82" customFormat="1" x14ac:dyDescent="0.25">
      <c r="B34" s="8"/>
      <c r="C34" s="8"/>
      <c r="D34" s="8"/>
      <c r="E34" s="8">
        <v>6631</v>
      </c>
      <c r="F34" s="67" t="s">
        <v>78</v>
      </c>
      <c r="G34" s="71">
        <v>50856.92</v>
      </c>
      <c r="H34" s="71">
        <v>20000</v>
      </c>
      <c r="I34" s="71">
        <v>20000</v>
      </c>
      <c r="J34" s="75">
        <v>13128.9</v>
      </c>
      <c r="K34" s="91">
        <f t="shared" si="0"/>
        <v>25.815365932502399</v>
      </c>
      <c r="L34" s="91">
        <f t="shared" si="1"/>
        <v>65.644499999999994</v>
      </c>
    </row>
    <row r="35" spans="2:12" s="82" customFormat="1" x14ac:dyDescent="0.25">
      <c r="B35" s="8"/>
      <c r="C35" s="8"/>
      <c r="D35" s="8"/>
      <c r="E35" s="8">
        <v>6632</v>
      </c>
      <c r="F35" s="67" t="s">
        <v>79</v>
      </c>
      <c r="G35" s="71">
        <v>4776.96</v>
      </c>
      <c r="H35" s="71">
        <v>13000</v>
      </c>
      <c r="I35" s="71">
        <v>13000</v>
      </c>
      <c r="J35" s="75">
        <v>9889.6</v>
      </c>
      <c r="K35" s="91">
        <f t="shared" si="0"/>
        <v>207.0270632368703</v>
      </c>
      <c r="L35" s="91">
        <f t="shared" si="1"/>
        <v>76.073846153846162</v>
      </c>
    </row>
    <row r="36" spans="2:12" x14ac:dyDescent="0.25">
      <c r="B36" s="7"/>
      <c r="C36" s="7">
        <v>67</v>
      </c>
      <c r="D36" s="8"/>
      <c r="E36" s="8"/>
      <c r="F36" s="49" t="s">
        <v>80</v>
      </c>
      <c r="G36" s="4">
        <f t="shared" ref="G36" si="24">G37+G41</f>
        <v>20263840.91</v>
      </c>
      <c r="H36" s="4">
        <f t="shared" ref="H36:J36" si="25">H37+H41</f>
        <v>30562847.719999999</v>
      </c>
      <c r="I36" s="4">
        <f t="shared" ref="I36" si="26">I37+I41</f>
        <v>30562847.719999999</v>
      </c>
      <c r="J36" s="4">
        <f t="shared" si="25"/>
        <v>20216822.100000001</v>
      </c>
      <c r="K36" s="91">
        <f t="shared" si="0"/>
        <v>99.767966940676118</v>
      </c>
      <c r="L36" s="90">
        <f t="shared" si="1"/>
        <v>66.148358573178143</v>
      </c>
    </row>
    <row r="37" spans="2:12" x14ac:dyDescent="0.25">
      <c r="B37" s="7"/>
      <c r="C37" s="7"/>
      <c r="D37" s="7">
        <v>671</v>
      </c>
      <c r="E37" s="8"/>
      <c r="F37" s="49" t="s">
        <v>81</v>
      </c>
      <c r="G37" s="4">
        <f>G38+G39+G40</f>
        <v>4110349.99</v>
      </c>
      <c r="H37" s="4">
        <f>H38+H39+H40</f>
        <v>1310737.32</v>
      </c>
      <c r="I37" s="4">
        <f>I38+I39+I40</f>
        <v>1310737.32</v>
      </c>
      <c r="J37" s="4">
        <f>J38+J39+J40</f>
        <v>1056117.08</v>
      </c>
      <c r="K37" s="91">
        <f t="shared" si="0"/>
        <v>25.69409131994621</v>
      </c>
      <c r="L37" s="90">
        <f t="shared" si="1"/>
        <v>80.574274027690009</v>
      </c>
    </row>
    <row r="38" spans="2:12" s="82" customFormat="1" x14ac:dyDescent="0.25">
      <c r="B38" s="8"/>
      <c r="C38" s="8"/>
      <c r="D38" s="8"/>
      <c r="E38" s="8">
        <v>6711</v>
      </c>
      <c r="F38" s="67" t="s">
        <v>81</v>
      </c>
      <c r="G38" s="71">
        <v>377752.1</v>
      </c>
      <c r="H38" s="71">
        <v>192085.79</v>
      </c>
      <c r="I38" s="71">
        <v>192085.79</v>
      </c>
      <c r="J38" s="75">
        <v>195750.95</v>
      </c>
      <c r="K38" s="91">
        <f t="shared" si="0"/>
        <v>51.819950173672105</v>
      </c>
      <c r="L38" s="91">
        <f t="shared" si="1"/>
        <v>101.90808492392904</v>
      </c>
    </row>
    <row r="39" spans="2:12" s="82" customFormat="1" x14ac:dyDescent="0.25">
      <c r="B39" s="8"/>
      <c r="C39" s="8"/>
      <c r="D39" s="8"/>
      <c r="E39" s="8">
        <v>6712</v>
      </c>
      <c r="F39" s="67" t="s">
        <v>82</v>
      </c>
      <c r="G39" s="71">
        <v>3632692.39</v>
      </c>
      <c r="H39" s="71">
        <v>1118651.53</v>
      </c>
      <c r="I39" s="71">
        <v>1118651.53</v>
      </c>
      <c r="J39" s="75">
        <v>860366.13</v>
      </c>
      <c r="K39" s="91">
        <f t="shared" si="0"/>
        <v>23.683979749245985</v>
      </c>
      <c r="L39" s="91">
        <f t="shared" si="1"/>
        <v>76.911004627151399</v>
      </c>
    </row>
    <row r="40" spans="2:12" s="82" customFormat="1" ht="25.5" x14ac:dyDescent="0.25">
      <c r="B40" s="8"/>
      <c r="C40" s="8"/>
      <c r="D40" s="8"/>
      <c r="E40" s="8">
        <v>6714</v>
      </c>
      <c r="F40" s="118" t="s">
        <v>157</v>
      </c>
      <c r="G40" s="71">
        <v>99905.5</v>
      </c>
      <c r="H40" s="71">
        <v>0</v>
      </c>
      <c r="I40" s="71">
        <v>0</v>
      </c>
      <c r="J40" s="75">
        <v>0</v>
      </c>
      <c r="K40" s="91" t="s">
        <v>254</v>
      </c>
      <c r="L40" s="90" t="s">
        <v>254</v>
      </c>
    </row>
    <row r="41" spans="2:12" x14ac:dyDescent="0.25">
      <c r="B41" s="7"/>
      <c r="C41" s="7"/>
      <c r="D41" s="7">
        <v>673</v>
      </c>
      <c r="E41" s="8"/>
      <c r="F41" s="49" t="s">
        <v>83</v>
      </c>
      <c r="G41" s="4">
        <f t="shared" ref="G41:J41" si="27">G42</f>
        <v>16153490.92</v>
      </c>
      <c r="H41" s="4">
        <f t="shared" si="27"/>
        <v>29252110.399999999</v>
      </c>
      <c r="I41" s="4">
        <f t="shared" si="27"/>
        <v>29252110.399999999</v>
      </c>
      <c r="J41" s="4">
        <f t="shared" si="27"/>
        <v>19160705.02</v>
      </c>
      <c r="K41" s="91">
        <f t="shared" si="0"/>
        <v>118.61649667488716</v>
      </c>
      <c r="L41" s="90">
        <f t="shared" si="1"/>
        <v>65.501957834809758</v>
      </c>
    </row>
    <row r="42" spans="2:12" s="82" customFormat="1" x14ac:dyDescent="0.25">
      <c r="B42" s="8"/>
      <c r="C42" s="8"/>
      <c r="D42" s="8"/>
      <c r="E42" s="8">
        <v>6731</v>
      </c>
      <c r="F42" s="67" t="s">
        <v>83</v>
      </c>
      <c r="G42" s="71">
        <v>16153490.92</v>
      </c>
      <c r="H42" s="71">
        <v>29252110.399999999</v>
      </c>
      <c r="I42" s="71">
        <v>29252110.399999999</v>
      </c>
      <c r="J42" s="75">
        <v>19160705.02</v>
      </c>
      <c r="K42" s="91">
        <f t="shared" si="0"/>
        <v>118.61649667488716</v>
      </c>
      <c r="L42" s="91">
        <f t="shared" si="1"/>
        <v>65.501957834809758</v>
      </c>
    </row>
    <row r="43" spans="2:12" x14ac:dyDescent="0.25">
      <c r="B43" s="7"/>
      <c r="C43" s="7">
        <v>68</v>
      </c>
      <c r="D43" s="8"/>
      <c r="E43" s="8"/>
      <c r="F43" s="49" t="s">
        <v>84</v>
      </c>
      <c r="G43" s="4">
        <f t="shared" ref="G43:J44" si="28">G44</f>
        <v>7586.75</v>
      </c>
      <c r="H43" s="4">
        <f t="shared" si="28"/>
        <v>25000</v>
      </c>
      <c r="I43" s="4">
        <f t="shared" si="28"/>
        <v>25000</v>
      </c>
      <c r="J43" s="4">
        <f t="shared" si="28"/>
        <v>36551.81</v>
      </c>
      <c r="K43" s="91">
        <f t="shared" si="0"/>
        <v>481.78482222295446</v>
      </c>
      <c r="L43" s="90">
        <f t="shared" si="1"/>
        <v>146.20723999999998</v>
      </c>
    </row>
    <row r="44" spans="2:12" x14ac:dyDescent="0.25">
      <c r="B44" s="7"/>
      <c r="C44" s="7"/>
      <c r="D44" s="7">
        <v>683</v>
      </c>
      <c r="E44" s="8"/>
      <c r="F44" s="49" t="s">
        <v>84</v>
      </c>
      <c r="G44" s="4">
        <f t="shared" si="28"/>
        <v>7586.75</v>
      </c>
      <c r="H44" s="4">
        <f t="shared" si="28"/>
        <v>25000</v>
      </c>
      <c r="I44" s="4">
        <f t="shared" si="28"/>
        <v>25000</v>
      </c>
      <c r="J44" s="4">
        <f t="shared" si="28"/>
        <v>36551.81</v>
      </c>
      <c r="K44" s="91">
        <f t="shared" si="0"/>
        <v>481.78482222295446</v>
      </c>
      <c r="L44" s="90">
        <f t="shared" si="1"/>
        <v>146.20723999999998</v>
      </c>
    </row>
    <row r="45" spans="2:12" s="82" customFormat="1" x14ac:dyDescent="0.25">
      <c r="B45" s="8"/>
      <c r="C45" s="8"/>
      <c r="D45" s="8"/>
      <c r="E45" s="8">
        <v>6831</v>
      </c>
      <c r="F45" s="67" t="s">
        <v>84</v>
      </c>
      <c r="G45" s="71">
        <v>7586.75</v>
      </c>
      <c r="H45" s="71">
        <v>25000</v>
      </c>
      <c r="I45" s="71">
        <v>25000</v>
      </c>
      <c r="J45" s="75">
        <v>36551.81</v>
      </c>
      <c r="K45" s="91">
        <f t="shared" si="0"/>
        <v>481.78482222295446</v>
      </c>
      <c r="L45" s="91">
        <f t="shared" si="1"/>
        <v>146.20723999999998</v>
      </c>
    </row>
    <row r="46" spans="2:12" s="28" customFormat="1" x14ac:dyDescent="0.25">
      <c r="B46" s="17">
        <v>7</v>
      </c>
      <c r="C46" s="17"/>
      <c r="D46" s="26"/>
      <c r="E46" s="26"/>
      <c r="F46" s="6" t="s">
        <v>3</v>
      </c>
      <c r="G46" s="27">
        <f t="shared" ref="G46:J47" si="29">G47</f>
        <v>3166.48</v>
      </c>
      <c r="H46" s="27">
        <f t="shared" si="29"/>
        <v>2000</v>
      </c>
      <c r="I46" s="27">
        <f t="shared" si="29"/>
        <v>2000</v>
      </c>
      <c r="J46" s="27">
        <f t="shared" si="29"/>
        <v>1665.1899999999998</v>
      </c>
      <c r="K46" s="91">
        <f t="shared" si="0"/>
        <v>52.588047295419514</v>
      </c>
      <c r="L46" s="90">
        <f t="shared" si="1"/>
        <v>83.259499999999989</v>
      </c>
    </row>
    <row r="47" spans="2:12" x14ac:dyDescent="0.25">
      <c r="B47" s="7"/>
      <c r="C47" s="7">
        <v>72</v>
      </c>
      <c r="D47" s="8"/>
      <c r="E47" s="8"/>
      <c r="F47" s="22" t="s">
        <v>24</v>
      </c>
      <c r="G47" s="4">
        <f t="shared" si="29"/>
        <v>3166.48</v>
      </c>
      <c r="H47" s="4">
        <f t="shared" si="29"/>
        <v>2000</v>
      </c>
      <c r="I47" s="4">
        <f t="shared" si="29"/>
        <v>2000</v>
      </c>
      <c r="J47" s="4">
        <f t="shared" si="29"/>
        <v>1665.1899999999998</v>
      </c>
      <c r="K47" s="91">
        <f t="shared" si="0"/>
        <v>52.588047295419514</v>
      </c>
      <c r="L47" s="90">
        <f t="shared" si="1"/>
        <v>83.259499999999989</v>
      </c>
    </row>
    <row r="48" spans="2:12" x14ac:dyDescent="0.25">
      <c r="B48" s="7"/>
      <c r="C48" s="7"/>
      <c r="D48" s="7">
        <v>721</v>
      </c>
      <c r="E48" s="8"/>
      <c r="F48" s="22" t="s">
        <v>25</v>
      </c>
      <c r="G48" s="4">
        <f t="shared" ref="G48" si="30">G49+G50</f>
        <v>3166.48</v>
      </c>
      <c r="H48" s="4">
        <f t="shared" ref="H48" si="31">H49+H50</f>
        <v>2000</v>
      </c>
      <c r="I48" s="4">
        <f t="shared" ref="I48" si="32">I49+I50</f>
        <v>2000</v>
      </c>
      <c r="J48" s="4">
        <f>J49+J50+J51</f>
        <v>1665.1899999999998</v>
      </c>
      <c r="K48" s="91">
        <f t="shared" si="0"/>
        <v>52.588047295419514</v>
      </c>
      <c r="L48" s="90">
        <f t="shared" si="1"/>
        <v>83.259499999999989</v>
      </c>
    </row>
    <row r="49" spans="2:12" s="82" customFormat="1" x14ac:dyDescent="0.25">
      <c r="B49" s="8"/>
      <c r="C49" s="8"/>
      <c r="D49" s="8"/>
      <c r="E49" s="8">
        <v>7211</v>
      </c>
      <c r="F49" s="11" t="s">
        <v>26</v>
      </c>
      <c r="G49" s="71">
        <v>2166.48</v>
      </c>
      <c r="H49" s="71">
        <v>2000</v>
      </c>
      <c r="I49" s="71">
        <v>2000</v>
      </c>
      <c r="J49" s="75">
        <v>1639.59</v>
      </c>
      <c r="K49" s="91">
        <f t="shared" si="0"/>
        <v>75.679904730253682</v>
      </c>
      <c r="L49" s="91">
        <f t="shared" si="1"/>
        <v>81.979499999999987</v>
      </c>
    </row>
    <row r="50" spans="2:12" s="82" customFormat="1" x14ac:dyDescent="0.25">
      <c r="B50" s="8"/>
      <c r="C50" s="8"/>
      <c r="D50" s="8"/>
      <c r="E50" s="8">
        <v>7221</v>
      </c>
      <c r="F50" s="11" t="s">
        <v>165</v>
      </c>
      <c r="G50" s="71">
        <v>1000</v>
      </c>
      <c r="H50" s="71">
        <v>0</v>
      </c>
      <c r="I50" s="71">
        <v>0</v>
      </c>
      <c r="J50" s="75">
        <v>0</v>
      </c>
      <c r="K50" s="91" t="s">
        <v>254</v>
      </c>
      <c r="L50" s="90" t="s">
        <v>254</v>
      </c>
    </row>
    <row r="51" spans="2:12" s="82" customFormat="1" ht="25.5" x14ac:dyDescent="0.25">
      <c r="B51" s="8"/>
      <c r="C51" s="8"/>
      <c r="D51" s="8"/>
      <c r="E51" s="8">
        <v>7224</v>
      </c>
      <c r="F51" s="11" t="s">
        <v>343</v>
      </c>
      <c r="G51" s="71">
        <v>0</v>
      </c>
      <c r="H51" s="71">
        <v>0</v>
      </c>
      <c r="I51" s="71">
        <v>0</v>
      </c>
      <c r="J51" s="75">
        <v>25.6</v>
      </c>
      <c r="K51" s="91" t="s">
        <v>254</v>
      </c>
      <c r="L51" s="90" t="s">
        <v>254</v>
      </c>
    </row>
    <row r="52" spans="2:12" x14ac:dyDescent="0.25">
      <c r="B52" s="78"/>
      <c r="C52" s="78"/>
      <c r="D52" s="78"/>
      <c r="E52" s="79"/>
      <c r="F52" s="80"/>
      <c r="G52" s="81"/>
      <c r="H52" s="81"/>
      <c r="I52" s="81"/>
      <c r="J52" s="83"/>
      <c r="K52" s="82"/>
      <c r="L52" s="82"/>
    </row>
    <row r="53" spans="2:12" ht="15.75" customHeight="1" x14ac:dyDescent="0.25">
      <c r="C53" s="82"/>
      <c r="J53" s="84"/>
    </row>
    <row r="54" spans="2:12" ht="25.5" x14ac:dyDescent="0.25">
      <c r="B54" s="221" t="s">
        <v>8</v>
      </c>
      <c r="C54" s="222"/>
      <c r="D54" s="222"/>
      <c r="E54" s="222"/>
      <c r="F54" s="223"/>
      <c r="G54" s="31" t="s">
        <v>61</v>
      </c>
      <c r="H54" s="31" t="s">
        <v>324</v>
      </c>
      <c r="I54" s="31" t="s">
        <v>325</v>
      </c>
      <c r="J54" s="85" t="s">
        <v>323</v>
      </c>
      <c r="K54" s="31" t="s">
        <v>17</v>
      </c>
      <c r="L54" s="31" t="s">
        <v>44</v>
      </c>
    </row>
    <row r="55" spans="2:12" ht="12.75" customHeight="1" x14ac:dyDescent="0.25">
      <c r="B55" s="221">
        <v>1</v>
      </c>
      <c r="C55" s="222"/>
      <c r="D55" s="222"/>
      <c r="E55" s="222"/>
      <c r="F55" s="223"/>
      <c r="G55" s="31">
        <v>2</v>
      </c>
      <c r="H55" s="31">
        <v>3</v>
      </c>
      <c r="I55" s="31">
        <v>4</v>
      </c>
      <c r="J55" s="85">
        <v>5</v>
      </c>
      <c r="K55" s="31" t="s">
        <v>19</v>
      </c>
      <c r="L55" s="31" t="s">
        <v>20</v>
      </c>
    </row>
    <row r="56" spans="2:12" x14ac:dyDescent="0.25">
      <c r="B56" s="6"/>
      <c r="C56" s="6"/>
      <c r="D56" s="6"/>
      <c r="E56" s="56"/>
      <c r="F56" s="6" t="s">
        <v>9</v>
      </c>
      <c r="G56" s="27">
        <f>G57+G112</f>
        <v>32463891.219999999</v>
      </c>
      <c r="H56" s="27">
        <f>H57+H112</f>
        <v>37503161.170000002</v>
      </c>
      <c r="I56" s="27">
        <f>I57+I112</f>
        <v>37503161.170000002</v>
      </c>
      <c r="J56" s="27">
        <f>J57+J112</f>
        <v>35295324.659999996</v>
      </c>
      <c r="K56" s="89">
        <f>J56/G56*100</f>
        <v>108.72179314799959</v>
      </c>
      <c r="L56" s="89">
        <f>J56/I56*100</f>
        <v>94.11293224058636</v>
      </c>
    </row>
    <row r="57" spans="2:12" x14ac:dyDescent="0.25">
      <c r="B57" s="6">
        <v>3</v>
      </c>
      <c r="C57" s="6"/>
      <c r="D57" s="6"/>
      <c r="E57" s="56"/>
      <c r="F57" s="6" t="s">
        <v>4</v>
      </c>
      <c r="G57" s="27">
        <f>G58+G65+G98+G109+G106</f>
        <v>24545840.799999997</v>
      </c>
      <c r="H57" s="27">
        <f t="shared" ref="H57:J57" si="33">H58+H65+H98+H109+H106</f>
        <v>32229304.259999998</v>
      </c>
      <c r="I57" s="27">
        <f t="shared" si="33"/>
        <v>32229304.259999998</v>
      </c>
      <c r="J57" s="27">
        <f t="shared" si="33"/>
        <v>32151912.319999997</v>
      </c>
      <c r="K57" s="89">
        <f t="shared" ref="K57:K118" si="34">J57/G57*100</f>
        <v>130.98721116124895</v>
      </c>
      <c r="L57" s="89">
        <f t="shared" ref="L57:L118" si="35">J57/I57*100</f>
        <v>99.759870894588147</v>
      </c>
    </row>
    <row r="58" spans="2:12" x14ac:dyDescent="0.25">
      <c r="B58" s="6"/>
      <c r="C58" s="10">
        <v>31</v>
      </c>
      <c r="D58" s="10"/>
      <c r="E58" s="57"/>
      <c r="F58" s="10" t="s">
        <v>5</v>
      </c>
      <c r="G58" s="4">
        <f t="shared" ref="G58" si="36">G59+G61+G63</f>
        <v>18219898.879999999</v>
      </c>
      <c r="H58" s="4">
        <f t="shared" ref="H58:J58" si="37">H59+H61+H63</f>
        <v>23760440</v>
      </c>
      <c r="I58" s="4">
        <f t="shared" ref="I58" si="38">I59+I61+I63</f>
        <v>23760440</v>
      </c>
      <c r="J58" s="4">
        <f t="shared" si="37"/>
        <v>23684112.329999998</v>
      </c>
      <c r="K58" s="90">
        <f t="shared" si="34"/>
        <v>129.99036101126813</v>
      </c>
      <c r="L58" s="91">
        <f t="shared" si="35"/>
        <v>99.678761546503338</v>
      </c>
    </row>
    <row r="59" spans="2:12" x14ac:dyDescent="0.25">
      <c r="B59" s="7"/>
      <c r="C59" s="7"/>
      <c r="D59" s="7">
        <v>311</v>
      </c>
      <c r="E59" s="8"/>
      <c r="F59" s="7" t="s">
        <v>27</v>
      </c>
      <c r="G59" s="4">
        <f t="shared" ref="G59:J59" si="39">G60</f>
        <v>15206078.449999999</v>
      </c>
      <c r="H59" s="4">
        <f t="shared" si="39"/>
        <v>19950000</v>
      </c>
      <c r="I59" s="4">
        <f t="shared" si="39"/>
        <v>19950000</v>
      </c>
      <c r="J59" s="4">
        <f t="shared" si="39"/>
        <v>19876487.75</v>
      </c>
      <c r="K59" s="90">
        <f t="shared" si="34"/>
        <v>130.7140944679264</v>
      </c>
      <c r="L59" s="91">
        <f t="shared" si="35"/>
        <v>99.631517543859644</v>
      </c>
    </row>
    <row r="60" spans="2:12" s="82" customFormat="1" x14ac:dyDescent="0.25">
      <c r="B60" s="8"/>
      <c r="C60" s="8"/>
      <c r="D60" s="8"/>
      <c r="E60" s="8">
        <v>3111</v>
      </c>
      <c r="F60" s="8" t="s">
        <v>28</v>
      </c>
      <c r="G60" s="71">
        <v>15206078.449999999</v>
      </c>
      <c r="H60" s="71">
        <v>19950000</v>
      </c>
      <c r="I60" s="71">
        <v>19950000</v>
      </c>
      <c r="J60" s="75">
        <v>19876487.75</v>
      </c>
      <c r="K60" s="91">
        <f t="shared" si="34"/>
        <v>130.7140944679264</v>
      </c>
      <c r="L60" s="91">
        <f t="shared" si="35"/>
        <v>99.631517543859644</v>
      </c>
    </row>
    <row r="61" spans="2:12" x14ac:dyDescent="0.25">
      <c r="B61" s="7"/>
      <c r="C61" s="7"/>
      <c r="D61" s="7">
        <v>312</v>
      </c>
      <c r="E61" s="8"/>
      <c r="F61" s="49" t="s">
        <v>85</v>
      </c>
      <c r="G61" s="4">
        <f t="shared" ref="G61:J61" si="40">G62</f>
        <v>746203.15</v>
      </c>
      <c r="H61" s="4">
        <f t="shared" si="40"/>
        <v>830440</v>
      </c>
      <c r="I61" s="4">
        <f t="shared" si="40"/>
        <v>830440</v>
      </c>
      <c r="J61" s="4">
        <f t="shared" si="40"/>
        <v>824520.74</v>
      </c>
      <c r="K61" s="90">
        <f t="shared" si="34"/>
        <v>110.49547834259343</v>
      </c>
      <c r="L61" s="91">
        <f t="shared" si="35"/>
        <v>99.287214007032418</v>
      </c>
    </row>
    <row r="62" spans="2:12" s="82" customFormat="1" x14ac:dyDescent="0.25">
      <c r="B62" s="8"/>
      <c r="C62" s="8"/>
      <c r="D62" s="8"/>
      <c r="E62" s="8">
        <v>3121</v>
      </c>
      <c r="F62" s="67" t="s">
        <v>85</v>
      </c>
      <c r="G62" s="71">
        <v>746203.15</v>
      </c>
      <c r="H62" s="71">
        <v>830440</v>
      </c>
      <c r="I62" s="71">
        <v>830440</v>
      </c>
      <c r="J62" s="75">
        <v>824520.74</v>
      </c>
      <c r="K62" s="91">
        <f t="shared" si="34"/>
        <v>110.49547834259343</v>
      </c>
      <c r="L62" s="91">
        <f t="shared" si="35"/>
        <v>99.287214007032418</v>
      </c>
    </row>
    <row r="63" spans="2:12" x14ac:dyDescent="0.25">
      <c r="B63" s="7"/>
      <c r="C63" s="7"/>
      <c r="D63" s="7">
        <v>313</v>
      </c>
      <c r="E63" s="8"/>
      <c r="F63" s="49" t="s">
        <v>86</v>
      </c>
      <c r="G63" s="4">
        <f t="shared" ref="G63:J63" si="41">G64</f>
        <v>2267617.2799999998</v>
      </c>
      <c r="H63" s="4">
        <f t="shared" si="41"/>
        <v>2980000</v>
      </c>
      <c r="I63" s="4">
        <f t="shared" si="41"/>
        <v>2980000</v>
      </c>
      <c r="J63" s="4">
        <f t="shared" si="41"/>
        <v>2983103.84</v>
      </c>
      <c r="K63" s="90">
        <f t="shared" si="34"/>
        <v>131.55235084467165</v>
      </c>
      <c r="L63" s="91">
        <f t="shared" si="35"/>
        <v>100.10415570469797</v>
      </c>
    </row>
    <row r="64" spans="2:12" s="82" customFormat="1" x14ac:dyDescent="0.25">
      <c r="B64" s="8"/>
      <c r="C64" s="8"/>
      <c r="D64" s="8"/>
      <c r="E64" s="8">
        <v>3132</v>
      </c>
      <c r="F64" s="67" t="s">
        <v>87</v>
      </c>
      <c r="G64" s="71">
        <v>2267617.2799999998</v>
      </c>
      <c r="H64" s="71">
        <v>2980000</v>
      </c>
      <c r="I64" s="71">
        <v>2980000</v>
      </c>
      <c r="J64" s="75">
        <v>2983103.84</v>
      </c>
      <c r="K64" s="91">
        <f t="shared" si="34"/>
        <v>131.55235084467165</v>
      </c>
      <c r="L64" s="91">
        <f t="shared" si="35"/>
        <v>100.10415570469797</v>
      </c>
    </row>
    <row r="65" spans="2:12" x14ac:dyDescent="0.25">
      <c r="B65" s="7"/>
      <c r="C65" s="7">
        <v>32</v>
      </c>
      <c r="D65" s="8"/>
      <c r="E65" s="8"/>
      <c r="F65" s="7" t="s">
        <v>14</v>
      </c>
      <c r="G65" s="4">
        <f t="shared" ref="G65" si="42">G66+G71+G78+G90+G88</f>
        <v>6233697.9500000002</v>
      </c>
      <c r="H65" s="4">
        <f>H66+H71+H78+H90+H88</f>
        <v>5354060</v>
      </c>
      <c r="I65" s="4">
        <f>I66+I71+I78+I90+I88</f>
        <v>5354060</v>
      </c>
      <c r="J65" s="4">
        <f t="shared" ref="J65" si="43">J66+J71+J78+J90+J88</f>
        <v>5193164.8699999992</v>
      </c>
      <c r="K65" s="90">
        <f t="shared" si="34"/>
        <v>83.307932332525013</v>
      </c>
      <c r="L65" s="91">
        <f t="shared" si="35"/>
        <v>96.994894902186374</v>
      </c>
    </row>
    <row r="66" spans="2:12" x14ac:dyDescent="0.25">
      <c r="B66" s="7"/>
      <c r="C66" s="7"/>
      <c r="D66" s="7">
        <v>321</v>
      </c>
      <c r="E66" s="8"/>
      <c r="F66" s="7" t="s">
        <v>29</v>
      </c>
      <c r="G66" s="4">
        <f t="shared" ref="G66" si="44">G67+G68+G69+G70</f>
        <v>542963.96000000008</v>
      </c>
      <c r="H66" s="4">
        <f>H67+H68+H69+H70</f>
        <v>550720</v>
      </c>
      <c r="I66" s="4">
        <f>I67+I68+I69+I70</f>
        <v>550720</v>
      </c>
      <c r="J66" s="4">
        <f t="shared" ref="J66" si="45">J67+J68+J69+J70</f>
        <v>550069.96</v>
      </c>
      <c r="K66" s="90">
        <f t="shared" si="34"/>
        <v>101.30874248080846</v>
      </c>
      <c r="L66" s="91">
        <f t="shared" si="35"/>
        <v>99.881965427077276</v>
      </c>
    </row>
    <row r="67" spans="2:12" s="82" customFormat="1" x14ac:dyDescent="0.25">
      <c r="B67" s="8"/>
      <c r="C67" s="26"/>
      <c r="D67" s="8"/>
      <c r="E67" s="8">
        <v>3211</v>
      </c>
      <c r="F67" s="11" t="s">
        <v>30</v>
      </c>
      <c r="G67" s="71">
        <v>4535.8100000000004</v>
      </c>
      <c r="H67" s="71">
        <v>9950</v>
      </c>
      <c r="I67" s="71">
        <v>9950</v>
      </c>
      <c r="J67" s="75">
        <v>7509.05</v>
      </c>
      <c r="K67" s="91">
        <f t="shared" si="34"/>
        <v>165.55036476395614</v>
      </c>
      <c r="L67" s="91">
        <f t="shared" si="35"/>
        <v>75.467839195979906</v>
      </c>
    </row>
    <row r="68" spans="2:12" s="82" customFormat="1" ht="25.5" x14ac:dyDescent="0.25">
      <c r="B68" s="8"/>
      <c r="C68" s="26"/>
      <c r="D68" s="8"/>
      <c r="E68" s="8">
        <v>3212</v>
      </c>
      <c r="F68" s="68" t="s">
        <v>88</v>
      </c>
      <c r="G68" s="71">
        <v>497960.75</v>
      </c>
      <c r="H68" s="71">
        <v>505000</v>
      </c>
      <c r="I68" s="71">
        <v>505000</v>
      </c>
      <c r="J68" s="75">
        <v>488037.89</v>
      </c>
      <c r="K68" s="91">
        <f t="shared" si="34"/>
        <v>98.0073007762158</v>
      </c>
      <c r="L68" s="91">
        <f t="shared" si="35"/>
        <v>96.64116633663366</v>
      </c>
    </row>
    <row r="69" spans="2:12" s="82" customFormat="1" x14ac:dyDescent="0.25">
      <c r="B69" s="8"/>
      <c r="C69" s="8"/>
      <c r="D69" s="8"/>
      <c r="E69" s="8">
        <v>3213</v>
      </c>
      <c r="F69" s="68" t="s">
        <v>89</v>
      </c>
      <c r="G69" s="71">
        <v>40375</v>
      </c>
      <c r="H69" s="71">
        <v>34270</v>
      </c>
      <c r="I69" s="71">
        <v>34270</v>
      </c>
      <c r="J69" s="75">
        <v>52749.52</v>
      </c>
      <c r="K69" s="91">
        <f t="shared" si="34"/>
        <v>130.64896594427245</v>
      </c>
      <c r="L69" s="91">
        <f t="shared" si="35"/>
        <v>153.9233148526408</v>
      </c>
    </row>
    <row r="70" spans="2:12" s="82" customFormat="1" x14ac:dyDescent="0.25">
      <c r="B70" s="8"/>
      <c r="C70" s="8"/>
      <c r="D70" s="8"/>
      <c r="E70" s="8">
        <v>3214</v>
      </c>
      <c r="F70" s="68" t="s">
        <v>158</v>
      </c>
      <c r="G70" s="71">
        <v>92.4</v>
      </c>
      <c r="H70" s="71">
        <v>1500</v>
      </c>
      <c r="I70" s="71">
        <v>1500</v>
      </c>
      <c r="J70" s="75">
        <v>1773.5</v>
      </c>
      <c r="K70" s="91">
        <f t="shared" si="34"/>
        <v>1919.3722943722942</v>
      </c>
      <c r="L70" s="91">
        <f t="shared" si="35"/>
        <v>118.23333333333332</v>
      </c>
    </row>
    <row r="71" spans="2:12" x14ac:dyDescent="0.25">
      <c r="B71" s="7"/>
      <c r="C71" s="7"/>
      <c r="D71" s="7">
        <v>322</v>
      </c>
      <c r="E71" s="8"/>
      <c r="F71" s="50" t="s">
        <v>90</v>
      </c>
      <c r="G71" s="4">
        <f t="shared" ref="G71" si="46">SUM(G72:G77)</f>
        <v>3692089.33</v>
      </c>
      <c r="H71" s="4">
        <f t="shared" ref="H71:J71" si="47">SUM(H72:H77)</f>
        <v>3578910</v>
      </c>
      <c r="I71" s="4">
        <f t="shared" ref="I71" si="48">SUM(I72:I77)</f>
        <v>3578910</v>
      </c>
      <c r="J71" s="4">
        <f t="shared" si="47"/>
        <v>3372604.4399999995</v>
      </c>
      <c r="K71" s="90">
        <f t="shared" si="34"/>
        <v>91.346772479093815</v>
      </c>
      <c r="L71" s="91">
        <f t="shared" si="35"/>
        <v>94.235519753220942</v>
      </c>
    </row>
    <row r="72" spans="2:12" s="82" customFormat="1" x14ac:dyDescent="0.25">
      <c r="B72" s="8"/>
      <c r="C72" s="8"/>
      <c r="D72" s="8"/>
      <c r="E72" s="8">
        <v>3221</v>
      </c>
      <c r="F72" s="68" t="s">
        <v>91</v>
      </c>
      <c r="G72" s="71">
        <v>327143.46000000002</v>
      </c>
      <c r="H72" s="71">
        <v>319000</v>
      </c>
      <c r="I72" s="71">
        <v>319000</v>
      </c>
      <c r="J72" s="75">
        <v>324571.43</v>
      </c>
      <c r="K72" s="91">
        <f t="shared" si="34"/>
        <v>99.213791405152946</v>
      </c>
      <c r="L72" s="91">
        <f t="shared" si="35"/>
        <v>101.74652978056426</v>
      </c>
    </row>
    <row r="73" spans="2:12" s="82" customFormat="1" x14ac:dyDescent="0.25">
      <c r="B73" s="8"/>
      <c r="C73" s="8"/>
      <c r="D73" s="8"/>
      <c r="E73" s="8">
        <v>3222</v>
      </c>
      <c r="F73" s="68" t="s">
        <v>92</v>
      </c>
      <c r="G73" s="71">
        <v>2166898.21</v>
      </c>
      <c r="H73" s="71">
        <v>2050000</v>
      </c>
      <c r="I73" s="71">
        <v>2050000</v>
      </c>
      <c r="J73" s="75">
        <v>2090761.45</v>
      </c>
      <c r="K73" s="91">
        <f t="shared" si="34"/>
        <v>96.486371180305696</v>
      </c>
      <c r="L73" s="91">
        <f t="shared" si="35"/>
        <v>101.98836341463415</v>
      </c>
    </row>
    <row r="74" spans="2:12" s="82" customFormat="1" x14ac:dyDescent="0.25">
      <c r="B74" s="8"/>
      <c r="C74" s="8"/>
      <c r="D74" s="8"/>
      <c r="E74" s="8">
        <v>3223</v>
      </c>
      <c r="F74" s="68" t="s">
        <v>93</v>
      </c>
      <c r="G74" s="71">
        <v>1055587.1200000001</v>
      </c>
      <c r="H74" s="71">
        <v>1076640</v>
      </c>
      <c r="I74" s="71">
        <v>1076640</v>
      </c>
      <c r="J74" s="75">
        <v>810413.82</v>
      </c>
      <c r="K74" s="91">
        <f t="shared" si="34"/>
        <v>76.773750327684922</v>
      </c>
      <c r="L74" s="91">
        <f t="shared" si="35"/>
        <v>75.27249777084262</v>
      </c>
    </row>
    <row r="75" spans="2:12" s="82" customFormat="1" ht="25.5" x14ac:dyDescent="0.25">
      <c r="B75" s="8"/>
      <c r="C75" s="8"/>
      <c r="D75" s="8"/>
      <c r="E75" s="8">
        <v>3224</v>
      </c>
      <c r="F75" s="68" t="s">
        <v>94</v>
      </c>
      <c r="G75" s="71">
        <v>74350.039999999994</v>
      </c>
      <c r="H75" s="71">
        <v>80000</v>
      </c>
      <c r="I75" s="71">
        <v>80000</v>
      </c>
      <c r="J75" s="75">
        <v>99049.34</v>
      </c>
      <c r="K75" s="91">
        <f t="shared" si="34"/>
        <v>133.22029147529713</v>
      </c>
      <c r="L75" s="91">
        <f t="shared" si="35"/>
        <v>123.81167499999999</v>
      </c>
    </row>
    <row r="76" spans="2:12" s="82" customFormat="1" x14ac:dyDescent="0.25">
      <c r="B76" s="8"/>
      <c r="C76" s="8"/>
      <c r="D76" s="8"/>
      <c r="E76" s="8">
        <v>3225</v>
      </c>
      <c r="F76" s="68" t="s">
        <v>95</v>
      </c>
      <c r="G76" s="71">
        <v>59639.32</v>
      </c>
      <c r="H76" s="71">
        <v>40000</v>
      </c>
      <c r="I76" s="71">
        <v>40000</v>
      </c>
      <c r="J76" s="75">
        <v>44292.15</v>
      </c>
      <c r="K76" s="91">
        <f t="shared" si="34"/>
        <v>74.266691840215486</v>
      </c>
      <c r="L76" s="91">
        <f t="shared" si="35"/>
        <v>110.73037500000001</v>
      </c>
    </row>
    <row r="77" spans="2:12" s="82" customFormat="1" x14ac:dyDescent="0.25">
      <c r="B77" s="8"/>
      <c r="C77" s="8"/>
      <c r="D77" s="8"/>
      <c r="E77" s="8">
        <v>3227</v>
      </c>
      <c r="F77" s="68" t="s">
        <v>96</v>
      </c>
      <c r="G77" s="71">
        <v>8471.18</v>
      </c>
      <c r="H77" s="71">
        <v>13270</v>
      </c>
      <c r="I77" s="71">
        <v>13270</v>
      </c>
      <c r="J77" s="75">
        <v>3516.25</v>
      </c>
      <c r="K77" s="91">
        <f t="shared" si="34"/>
        <v>41.508384900332658</v>
      </c>
      <c r="L77" s="91">
        <f t="shared" si="35"/>
        <v>26.497739261492086</v>
      </c>
    </row>
    <row r="78" spans="2:12" x14ac:dyDescent="0.25">
      <c r="B78" s="7"/>
      <c r="C78" s="7"/>
      <c r="D78" s="7">
        <v>323</v>
      </c>
      <c r="E78" s="8"/>
      <c r="F78" s="50" t="s">
        <v>97</v>
      </c>
      <c r="G78" s="4">
        <f t="shared" ref="G78" si="49">SUM(G79:G87)</f>
        <v>1851636.65</v>
      </c>
      <c r="H78" s="4">
        <f t="shared" ref="H78:J78" si="50">SUM(H79:H87)</f>
        <v>1086510</v>
      </c>
      <c r="I78" s="4">
        <f t="shared" ref="I78" si="51">SUM(I79:I87)</f>
        <v>1086510</v>
      </c>
      <c r="J78" s="4">
        <f t="shared" si="50"/>
        <v>1154600.04</v>
      </c>
      <c r="K78" s="90">
        <f t="shared" si="34"/>
        <v>62.35564844755045</v>
      </c>
      <c r="L78" s="91">
        <f t="shared" si="35"/>
        <v>106.26685810530967</v>
      </c>
    </row>
    <row r="79" spans="2:12" s="82" customFormat="1" x14ac:dyDescent="0.25">
      <c r="B79" s="8"/>
      <c r="C79" s="8"/>
      <c r="D79" s="8"/>
      <c r="E79" s="8">
        <v>3231</v>
      </c>
      <c r="F79" s="68" t="s">
        <v>98</v>
      </c>
      <c r="G79" s="71">
        <v>88812.72</v>
      </c>
      <c r="H79" s="71">
        <v>101500</v>
      </c>
      <c r="I79" s="71">
        <v>101500</v>
      </c>
      <c r="J79" s="75">
        <v>101835.69</v>
      </c>
      <c r="K79" s="91">
        <f t="shared" si="34"/>
        <v>114.66340632287807</v>
      </c>
      <c r="L79" s="91">
        <f t="shared" si="35"/>
        <v>100.33072906403942</v>
      </c>
    </row>
    <row r="80" spans="2:12" s="82" customFormat="1" x14ac:dyDescent="0.25">
      <c r="B80" s="8"/>
      <c r="C80" s="8"/>
      <c r="D80" s="8"/>
      <c r="E80" s="8">
        <v>3232</v>
      </c>
      <c r="F80" s="68" t="s">
        <v>99</v>
      </c>
      <c r="G80" s="71">
        <v>1081944.46</v>
      </c>
      <c r="H80" s="71">
        <v>245500</v>
      </c>
      <c r="I80" s="71">
        <v>245500</v>
      </c>
      <c r="J80" s="75">
        <v>263880.86</v>
      </c>
      <c r="K80" s="91">
        <f t="shared" si="34"/>
        <v>24.38950147219202</v>
      </c>
      <c r="L80" s="91">
        <f t="shared" si="35"/>
        <v>107.48711201629327</v>
      </c>
    </row>
    <row r="81" spans="2:12" s="82" customFormat="1" x14ac:dyDescent="0.25">
      <c r="B81" s="8"/>
      <c r="C81" s="8"/>
      <c r="D81" s="8"/>
      <c r="E81" s="8">
        <v>3233</v>
      </c>
      <c r="F81" s="68" t="s">
        <v>100</v>
      </c>
      <c r="G81" s="71">
        <v>7690.42</v>
      </c>
      <c r="H81" s="71">
        <v>9000</v>
      </c>
      <c r="I81" s="71">
        <v>9000</v>
      </c>
      <c r="J81" s="75">
        <v>8181.78</v>
      </c>
      <c r="K81" s="91">
        <f t="shared" si="34"/>
        <v>106.38924792143992</v>
      </c>
      <c r="L81" s="91">
        <f t="shared" si="35"/>
        <v>90.908666666666662</v>
      </c>
    </row>
    <row r="82" spans="2:12" s="82" customFormat="1" x14ac:dyDescent="0.25">
      <c r="B82" s="8"/>
      <c r="C82" s="8"/>
      <c r="D82" s="8"/>
      <c r="E82" s="8">
        <v>3234</v>
      </c>
      <c r="F82" s="68" t="s">
        <v>101</v>
      </c>
      <c r="G82" s="71">
        <v>344829.86</v>
      </c>
      <c r="H82" s="71">
        <v>371600</v>
      </c>
      <c r="I82" s="71">
        <v>371600</v>
      </c>
      <c r="J82" s="75">
        <v>398139.9</v>
      </c>
      <c r="K82" s="91">
        <f t="shared" si="34"/>
        <v>115.45980965801512</v>
      </c>
      <c r="L82" s="91">
        <f t="shared" si="35"/>
        <v>107.14206135629709</v>
      </c>
    </row>
    <row r="83" spans="2:12" s="82" customFormat="1" x14ac:dyDescent="0.25">
      <c r="B83" s="8"/>
      <c r="C83" s="8"/>
      <c r="D83" s="8"/>
      <c r="E83" s="8">
        <v>3235</v>
      </c>
      <c r="F83" s="68" t="s">
        <v>102</v>
      </c>
      <c r="G83" s="71">
        <v>76149.850000000006</v>
      </c>
      <c r="H83" s="71">
        <v>35730</v>
      </c>
      <c r="I83" s="71">
        <v>35730</v>
      </c>
      <c r="J83" s="75">
        <v>39134.400000000001</v>
      </c>
      <c r="K83" s="91">
        <f t="shared" si="34"/>
        <v>51.39130280624321</v>
      </c>
      <c r="L83" s="91">
        <f t="shared" si="35"/>
        <v>109.52812762384552</v>
      </c>
    </row>
    <row r="84" spans="2:12" s="82" customFormat="1" x14ac:dyDescent="0.25">
      <c r="B84" s="8"/>
      <c r="C84" s="8"/>
      <c r="D84" s="8"/>
      <c r="E84" s="8">
        <v>3236</v>
      </c>
      <c r="F84" s="68" t="s">
        <v>103</v>
      </c>
      <c r="G84" s="71">
        <v>88535.39</v>
      </c>
      <c r="H84" s="71">
        <v>120000</v>
      </c>
      <c r="I84" s="71">
        <v>120000</v>
      </c>
      <c r="J84" s="75">
        <v>137424.78</v>
      </c>
      <c r="K84" s="91">
        <f t="shared" si="34"/>
        <v>155.2201667604333</v>
      </c>
      <c r="L84" s="91">
        <f t="shared" si="35"/>
        <v>114.52065</v>
      </c>
    </row>
    <row r="85" spans="2:12" s="82" customFormat="1" x14ac:dyDescent="0.25">
      <c r="B85" s="8"/>
      <c r="C85" s="8"/>
      <c r="D85" s="8"/>
      <c r="E85" s="8">
        <v>3237</v>
      </c>
      <c r="F85" s="68" t="s">
        <v>104</v>
      </c>
      <c r="G85" s="71">
        <v>47877.42</v>
      </c>
      <c r="H85" s="71">
        <v>58600</v>
      </c>
      <c r="I85" s="71">
        <v>58600</v>
      </c>
      <c r="J85" s="75">
        <v>51931.1</v>
      </c>
      <c r="K85" s="91">
        <f t="shared" si="34"/>
        <v>108.46678872838179</v>
      </c>
      <c r="L85" s="91">
        <f t="shared" si="35"/>
        <v>88.619624573378843</v>
      </c>
    </row>
    <row r="86" spans="2:12" s="82" customFormat="1" x14ac:dyDescent="0.25">
      <c r="B86" s="8"/>
      <c r="C86" s="8"/>
      <c r="D86" s="8"/>
      <c r="E86" s="8">
        <v>3238</v>
      </c>
      <c r="F86" s="68" t="s">
        <v>105</v>
      </c>
      <c r="G86" s="71">
        <v>108627.83</v>
      </c>
      <c r="H86" s="71">
        <v>135000</v>
      </c>
      <c r="I86" s="71">
        <v>135000</v>
      </c>
      <c r="J86" s="75">
        <v>135426.29999999999</v>
      </c>
      <c r="K86" s="91">
        <f t="shared" si="34"/>
        <v>124.66998558288422</v>
      </c>
      <c r="L86" s="91">
        <f t="shared" si="35"/>
        <v>100.31577777777775</v>
      </c>
    </row>
    <row r="87" spans="2:12" s="82" customFormat="1" x14ac:dyDescent="0.25">
      <c r="B87" s="8"/>
      <c r="C87" s="8"/>
      <c r="D87" s="8"/>
      <c r="E87" s="8">
        <v>3239</v>
      </c>
      <c r="F87" s="68" t="s">
        <v>106</v>
      </c>
      <c r="G87" s="71">
        <v>7168.7</v>
      </c>
      <c r="H87" s="71">
        <v>9580</v>
      </c>
      <c r="I87" s="71">
        <v>9580</v>
      </c>
      <c r="J87" s="75">
        <v>18645.23</v>
      </c>
      <c r="K87" s="91">
        <f t="shared" si="34"/>
        <v>260.09220639725476</v>
      </c>
      <c r="L87" s="91">
        <f t="shared" si="35"/>
        <v>194.62661795407098</v>
      </c>
    </row>
    <row r="88" spans="2:12" x14ac:dyDescent="0.25">
      <c r="B88" s="7"/>
      <c r="C88" s="7"/>
      <c r="D88" s="7">
        <v>324</v>
      </c>
      <c r="E88" s="7"/>
      <c r="F88" s="50" t="s">
        <v>159</v>
      </c>
      <c r="G88" s="4">
        <f t="shared" ref="G88:J88" si="52">G89</f>
        <v>2105.36</v>
      </c>
      <c r="H88" s="4">
        <f t="shared" si="52"/>
        <v>6500</v>
      </c>
      <c r="I88" s="4">
        <f t="shared" si="52"/>
        <v>6500</v>
      </c>
      <c r="J88" s="4">
        <f t="shared" si="52"/>
        <v>5807.06</v>
      </c>
      <c r="K88" s="90">
        <f t="shared" si="34"/>
        <v>275.82266215754078</v>
      </c>
      <c r="L88" s="91">
        <f t="shared" si="35"/>
        <v>89.339384615384617</v>
      </c>
    </row>
    <row r="89" spans="2:12" s="82" customFormat="1" x14ac:dyDescent="0.25">
      <c r="B89" s="8"/>
      <c r="C89" s="8"/>
      <c r="D89" s="8"/>
      <c r="E89" s="8">
        <v>3241</v>
      </c>
      <c r="F89" s="68" t="s">
        <v>159</v>
      </c>
      <c r="G89" s="71">
        <v>2105.36</v>
      </c>
      <c r="H89" s="71">
        <v>6500</v>
      </c>
      <c r="I89" s="71">
        <v>6500</v>
      </c>
      <c r="J89" s="75">
        <v>5807.06</v>
      </c>
      <c r="K89" s="91">
        <f t="shared" si="34"/>
        <v>275.82266215754078</v>
      </c>
      <c r="L89" s="91">
        <f t="shared" si="35"/>
        <v>89.339384615384617</v>
      </c>
    </row>
    <row r="90" spans="2:12" x14ac:dyDescent="0.25">
      <c r="B90" s="7"/>
      <c r="C90" s="7"/>
      <c r="D90" s="8">
        <v>329</v>
      </c>
      <c r="E90" s="8"/>
      <c r="F90" s="50" t="s">
        <v>107</v>
      </c>
      <c r="G90" s="4">
        <f t="shared" ref="G90" si="53">SUM(G91:G97)</f>
        <v>144902.65</v>
      </c>
      <c r="H90" s="4">
        <f t="shared" ref="H90:J90" si="54">SUM(H91:H97)</f>
        <v>131420</v>
      </c>
      <c r="I90" s="4">
        <f t="shared" ref="I90" si="55">SUM(I91:I97)</f>
        <v>131420</v>
      </c>
      <c r="J90" s="4">
        <f t="shared" si="54"/>
        <v>110083.37</v>
      </c>
      <c r="K90" s="90">
        <f t="shared" si="34"/>
        <v>75.970570586528268</v>
      </c>
      <c r="L90" s="91">
        <f t="shared" si="35"/>
        <v>83.764548774920101</v>
      </c>
    </row>
    <row r="91" spans="2:12" s="82" customFormat="1" ht="25.5" x14ac:dyDescent="0.25">
      <c r="B91" s="8"/>
      <c r="C91" s="8"/>
      <c r="D91" s="8"/>
      <c r="E91" s="8">
        <v>3291</v>
      </c>
      <c r="F91" s="68" t="s">
        <v>108</v>
      </c>
      <c r="G91" s="71">
        <v>11380.02</v>
      </c>
      <c r="H91" s="71">
        <v>11420</v>
      </c>
      <c r="I91" s="71">
        <v>11420</v>
      </c>
      <c r="J91" s="75">
        <v>11447.58</v>
      </c>
      <c r="K91" s="91">
        <f t="shared" si="34"/>
        <v>100.59367206736016</v>
      </c>
      <c r="L91" s="91">
        <f t="shared" si="35"/>
        <v>100.24150612959718</v>
      </c>
    </row>
    <row r="92" spans="2:12" s="82" customFormat="1" x14ac:dyDescent="0.25">
      <c r="B92" s="8"/>
      <c r="C92" s="8"/>
      <c r="D92" s="8"/>
      <c r="E92" s="8">
        <v>3292</v>
      </c>
      <c r="F92" s="68" t="s">
        <v>109</v>
      </c>
      <c r="G92" s="71">
        <v>28453.69</v>
      </c>
      <c r="H92" s="71">
        <v>29440</v>
      </c>
      <c r="I92" s="71">
        <v>29440</v>
      </c>
      <c r="J92" s="75">
        <v>27577.21</v>
      </c>
      <c r="K92" s="91">
        <f t="shared" si="34"/>
        <v>96.919626241798511</v>
      </c>
      <c r="L92" s="91">
        <f t="shared" si="35"/>
        <v>93.672588315217382</v>
      </c>
    </row>
    <row r="93" spans="2:12" s="82" customFormat="1" x14ac:dyDescent="0.25">
      <c r="B93" s="8"/>
      <c r="C93" s="8"/>
      <c r="D93" s="8"/>
      <c r="E93" s="8">
        <v>3293</v>
      </c>
      <c r="F93" s="68" t="s">
        <v>110</v>
      </c>
      <c r="G93" s="71">
        <v>2748.68</v>
      </c>
      <c r="H93" s="71">
        <v>4500</v>
      </c>
      <c r="I93" s="71">
        <v>4500</v>
      </c>
      <c r="J93" s="75">
        <v>4054.97</v>
      </c>
      <c r="K93" s="91">
        <f t="shared" si="34"/>
        <v>147.52426619322731</v>
      </c>
      <c r="L93" s="91">
        <f t="shared" si="35"/>
        <v>90.11044444444444</v>
      </c>
    </row>
    <row r="94" spans="2:12" s="82" customFormat="1" x14ac:dyDescent="0.25">
      <c r="B94" s="8"/>
      <c r="C94" s="8"/>
      <c r="D94" s="8"/>
      <c r="E94" s="8">
        <v>3294</v>
      </c>
      <c r="F94" s="68" t="s">
        <v>111</v>
      </c>
      <c r="G94" s="71">
        <v>4866.8</v>
      </c>
      <c r="H94" s="71">
        <v>6850</v>
      </c>
      <c r="I94" s="71">
        <v>6850</v>
      </c>
      <c r="J94" s="75">
        <v>6841.82</v>
      </c>
      <c r="K94" s="91">
        <f t="shared" si="34"/>
        <v>140.58149091805703</v>
      </c>
      <c r="L94" s="91">
        <f t="shared" si="35"/>
        <v>99.880583941605835</v>
      </c>
    </row>
    <row r="95" spans="2:12" s="82" customFormat="1" x14ac:dyDescent="0.25">
      <c r="B95" s="8"/>
      <c r="C95" s="8"/>
      <c r="D95" s="8"/>
      <c r="E95" s="8">
        <v>3295</v>
      </c>
      <c r="F95" s="68" t="s">
        <v>112</v>
      </c>
      <c r="G95" s="71">
        <v>15656.34</v>
      </c>
      <c r="H95" s="71">
        <v>30060</v>
      </c>
      <c r="I95" s="71">
        <v>30060</v>
      </c>
      <c r="J95" s="75">
        <v>120.33</v>
      </c>
      <c r="K95" s="91">
        <f t="shared" si="34"/>
        <v>0.76857043216997079</v>
      </c>
      <c r="L95" s="91">
        <f t="shared" si="35"/>
        <v>0.40029940119760477</v>
      </c>
    </row>
    <row r="96" spans="2:12" s="82" customFormat="1" x14ac:dyDescent="0.25">
      <c r="B96" s="8"/>
      <c r="C96" s="8"/>
      <c r="D96" s="8"/>
      <c r="E96" s="8">
        <v>3296</v>
      </c>
      <c r="F96" s="66" t="s">
        <v>113</v>
      </c>
      <c r="G96" s="71">
        <v>5420.33</v>
      </c>
      <c r="H96" s="71">
        <v>3000</v>
      </c>
      <c r="I96" s="71">
        <v>3000</v>
      </c>
      <c r="J96" s="75">
        <v>5476.15</v>
      </c>
      <c r="K96" s="91">
        <f t="shared" si="34"/>
        <v>101.0298265972736</v>
      </c>
      <c r="L96" s="91">
        <f t="shared" si="35"/>
        <v>182.53833333333333</v>
      </c>
    </row>
    <row r="97" spans="2:12" s="82" customFormat="1" x14ac:dyDescent="0.25">
      <c r="B97" s="8"/>
      <c r="C97" s="8"/>
      <c r="D97" s="8"/>
      <c r="E97" s="8">
        <v>3299</v>
      </c>
      <c r="F97" s="68" t="s">
        <v>107</v>
      </c>
      <c r="G97" s="71">
        <v>76376.789999999994</v>
      </c>
      <c r="H97" s="71">
        <v>46150</v>
      </c>
      <c r="I97" s="71">
        <v>46150</v>
      </c>
      <c r="J97" s="75">
        <v>54565.31</v>
      </c>
      <c r="K97" s="91">
        <f t="shared" si="34"/>
        <v>71.442266688610516</v>
      </c>
      <c r="L97" s="91">
        <f t="shared" si="35"/>
        <v>118.23469122426869</v>
      </c>
    </row>
    <row r="98" spans="2:12" x14ac:dyDescent="0.25">
      <c r="B98" s="7"/>
      <c r="C98" s="7">
        <v>34</v>
      </c>
      <c r="D98" s="8"/>
      <c r="E98" s="8"/>
      <c r="F98" s="50" t="s">
        <v>114</v>
      </c>
      <c r="G98" s="4">
        <f t="shared" ref="G98" si="56">G99+G101</f>
        <v>92043.97</v>
      </c>
      <c r="H98" s="4">
        <f t="shared" ref="H98:J98" si="57">H99+H101</f>
        <v>85730</v>
      </c>
      <c r="I98" s="4">
        <f t="shared" ref="I98" si="58">I99+I101</f>
        <v>85730</v>
      </c>
      <c r="J98" s="4">
        <f t="shared" si="57"/>
        <v>88496.320000000007</v>
      </c>
      <c r="K98" s="90">
        <f t="shared" si="34"/>
        <v>96.145700799302773</v>
      </c>
      <c r="L98" s="91">
        <f t="shared" si="35"/>
        <v>103.22678175667794</v>
      </c>
    </row>
    <row r="99" spans="2:12" x14ac:dyDescent="0.25">
      <c r="B99" s="7"/>
      <c r="C99" s="7"/>
      <c r="D99" s="7">
        <v>342</v>
      </c>
      <c r="E99" s="8"/>
      <c r="F99" s="50" t="s">
        <v>115</v>
      </c>
      <c r="G99" s="4">
        <f t="shared" ref="G99:J99" si="59">G100</f>
        <v>1002.42</v>
      </c>
      <c r="H99" s="4">
        <f t="shared" si="59"/>
        <v>0</v>
      </c>
      <c r="I99" s="4">
        <f t="shared" si="59"/>
        <v>0</v>
      </c>
      <c r="J99" s="4">
        <f t="shared" si="59"/>
        <v>0</v>
      </c>
      <c r="K99" s="90">
        <f t="shared" si="34"/>
        <v>0</v>
      </c>
      <c r="L99" s="91" t="s">
        <v>254</v>
      </c>
    </row>
    <row r="100" spans="2:12" s="82" customFormat="1" ht="38.25" x14ac:dyDescent="0.25">
      <c r="B100" s="8"/>
      <c r="C100" s="8"/>
      <c r="D100" s="8"/>
      <c r="E100" s="8">
        <v>3423</v>
      </c>
      <c r="F100" s="68" t="s">
        <v>116</v>
      </c>
      <c r="G100" s="71">
        <v>1002.42</v>
      </c>
      <c r="H100" s="71">
        <v>0</v>
      </c>
      <c r="I100" s="71">
        <v>0</v>
      </c>
      <c r="J100" s="75">
        <v>0</v>
      </c>
      <c r="K100" s="91">
        <f t="shared" si="34"/>
        <v>0</v>
      </c>
      <c r="L100" s="91" t="s">
        <v>254</v>
      </c>
    </row>
    <row r="101" spans="2:12" x14ac:dyDescent="0.25">
      <c r="B101" s="7"/>
      <c r="C101" s="7"/>
      <c r="D101" s="7">
        <v>343</v>
      </c>
      <c r="E101" s="8"/>
      <c r="F101" s="50" t="s">
        <v>117</v>
      </c>
      <c r="G101" s="4">
        <f t="shared" ref="G101" si="60">SUM(G102:G105)</f>
        <v>91041.55</v>
      </c>
      <c r="H101" s="4">
        <f t="shared" ref="H101:J101" si="61">SUM(H102:H105)</f>
        <v>85730</v>
      </c>
      <c r="I101" s="4">
        <f t="shared" ref="I101" si="62">SUM(I102:I105)</f>
        <v>85730</v>
      </c>
      <c r="J101" s="4">
        <f t="shared" si="61"/>
        <v>88496.320000000007</v>
      </c>
      <c r="K101" s="90">
        <f t="shared" si="34"/>
        <v>97.204320444895771</v>
      </c>
      <c r="L101" s="91">
        <f t="shared" si="35"/>
        <v>103.22678175667794</v>
      </c>
    </row>
    <row r="102" spans="2:12" s="82" customFormat="1" x14ac:dyDescent="0.25">
      <c r="B102" s="8"/>
      <c r="C102" s="8"/>
      <c r="D102" s="8"/>
      <c r="E102" s="8">
        <v>3431</v>
      </c>
      <c r="F102" s="68" t="s">
        <v>118</v>
      </c>
      <c r="G102" s="71">
        <v>14610.92</v>
      </c>
      <c r="H102" s="71">
        <v>15500</v>
      </c>
      <c r="I102" s="71">
        <v>15500</v>
      </c>
      <c r="J102" s="75">
        <v>16066.53</v>
      </c>
      <c r="K102" s="91">
        <f t="shared" si="34"/>
        <v>109.96248011761067</v>
      </c>
      <c r="L102" s="91">
        <f t="shared" si="35"/>
        <v>103.65503225806452</v>
      </c>
    </row>
    <row r="103" spans="2:12" s="82" customFormat="1" ht="25.5" x14ac:dyDescent="0.25">
      <c r="B103" s="8"/>
      <c r="C103" s="8"/>
      <c r="D103" s="8"/>
      <c r="E103" s="8">
        <v>3432</v>
      </c>
      <c r="F103" s="68" t="s">
        <v>119</v>
      </c>
      <c r="G103" s="71">
        <v>43</v>
      </c>
      <c r="H103" s="71">
        <v>50</v>
      </c>
      <c r="I103" s="71">
        <v>50</v>
      </c>
      <c r="J103" s="75">
        <v>18</v>
      </c>
      <c r="K103" s="91">
        <f t="shared" si="34"/>
        <v>41.860465116279073</v>
      </c>
      <c r="L103" s="91">
        <f t="shared" si="35"/>
        <v>36</v>
      </c>
    </row>
    <row r="104" spans="2:12" s="82" customFormat="1" x14ac:dyDescent="0.25">
      <c r="B104" s="8"/>
      <c r="C104" s="8"/>
      <c r="D104" s="8"/>
      <c r="E104" s="8">
        <v>3433</v>
      </c>
      <c r="F104" s="68" t="s">
        <v>120</v>
      </c>
      <c r="G104" s="71">
        <v>57205.62</v>
      </c>
      <c r="H104" s="71">
        <v>45180</v>
      </c>
      <c r="I104" s="71">
        <v>45180</v>
      </c>
      <c r="J104" s="75">
        <v>50730.15</v>
      </c>
      <c r="K104" s="91">
        <f t="shared" si="34"/>
        <v>88.680360426125958</v>
      </c>
      <c r="L104" s="91">
        <f t="shared" si="35"/>
        <v>112.28452855245685</v>
      </c>
    </row>
    <row r="105" spans="2:12" s="82" customFormat="1" x14ac:dyDescent="0.25">
      <c r="B105" s="8"/>
      <c r="C105" s="8"/>
      <c r="D105" s="8"/>
      <c r="E105" s="8">
        <v>3434</v>
      </c>
      <c r="F105" s="68" t="s">
        <v>121</v>
      </c>
      <c r="G105" s="71">
        <v>19182.009999999998</v>
      </c>
      <c r="H105" s="71">
        <v>25000</v>
      </c>
      <c r="I105" s="71">
        <v>25000</v>
      </c>
      <c r="J105" s="75">
        <v>21681.64</v>
      </c>
      <c r="K105" s="91">
        <f t="shared" si="34"/>
        <v>113.0311161343363</v>
      </c>
      <c r="L105" s="91">
        <f t="shared" si="35"/>
        <v>86.726559999999992</v>
      </c>
    </row>
    <row r="106" spans="2:12" s="82" customFormat="1" ht="15" customHeight="1" x14ac:dyDescent="0.25">
      <c r="B106" s="8"/>
      <c r="C106" s="7">
        <v>36</v>
      </c>
      <c r="D106" s="7"/>
      <c r="E106" s="7"/>
      <c r="F106" s="50" t="s">
        <v>334</v>
      </c>
      <c r="G106" s="71">
        <f>G107</f>
        <v>0</v>
      </c>
      <c r="H106" s="71">
        <f t="shared" ref="H106:J107" si="63">H107</f>
        <v>3027574.26</v>
      </c>
      <c r="I106" s="71">
        <f t="shared" si="63"/>
        <v>3027574.26</v>
      </c>
      <c r="J106" s="71">
        <f t="shared" si="63"/>
        <v>3184338.8</v>
      </c>
      <c r="K106" s="90" t="s">
        <v>254</v>
      </c>
      <c r="L106" s="91">
        <f t="shared" si="35"/>
        <v>105.17789248214839</v>
      </c>
    </row>
    <row r="107" spans="2:12" s="82" customFormat="1" x14ac:dyDescent="0.25">
      <c r="B107" s="8"/>
      <c r="C107" s="7"/>
      <c r="D107" s="7">
        <v>369</v>
      </c>
      <c r="E107" s="7"/>
      <c r="F107" s="50" t="s">
        <v>335</v>
      </c>
      <c r="G107" s="71">
        <f>G108</f>
        <v>0</v>
      </c>
      <c r="H107" s="71">
        <f t="shared" si="63"/>
        <v>3027574.26</v>
      </c>
      <c r="I107" s="71">
        <f t="shared" si="63"/>
        <v>3027574.26</v>
      </c>
      <c r="J107" s="71">
        <f t="shared" si="63"/>
        <v>3184338.8</v>
      </c>
      <c r="K107" s="90" t="s">
        <v>254</v>
      </c>
      <c r="L107" s="91">
        <f t="shared" si="35"/>
        <v>105.17789248214839</v>
      </c>
    </row>
    <row r="108" spans="2:12" s="82" customFormat="1" ht="38.25" x14ac:dyDescent="0.25">
      <c r="B108" s="8"/>
      <c r="C108" s="8"/>
      <c r="D108" s="8"/>
      <c r="E108" s="8">
        <v>3694</v>
      </c>
      <c r="F108" s="68" t="s">
        <v>336</v>
      </c>
      <c r="G108" s="71">
        <v>0</v>
      </c>
      <c r="H108" s="71">
        <v>3027574.26</v>
      </c>
      <c r="I108" s="71">
        <v>3027574.26</v>
      </c>
      <c r="J108" s="75">
        <v>3184338.8</v>
      </c>
      <c r="K108" s="91" t="s">
        <v>254</v>
      </c>
      <c r="L108" s="91">
        <f t="shared" si="35"/>
        <v>105.17789248214839</v>
      </c>
    </row>
    <row r="109" spans="2:12" x14ac:dyDescent="0.25">
      <c r="B109" s="7"/>
      <c r="C109" s="7">
        <v>38</v>
      </c>
      <c r="D109" s="8"/>
      <c r="E109" s="8"/>
      <c r="F109" s="50" t="s">
        <v>122</v>
      </c>
      <c r="G109" s="4">
        <f>G110</f>
        <v>200</v>
      </c>
      <c r="H109" s="4">
        <f t="shared" ref="H109:J109" si="64">H110</f>
        <v>1500</v>
      </c>
      <c r="I109" s="4">
        <f t="shared" si="64"/>
        <v>1500</v>
      </c>
      <c r="J109" s="4">
        <f t="shared" si="64"/>
        <v>1800</v>
      </c>
      <c r="K109" s="90">
        <f t="shared" si="34"/>
        <v>900</v>
      </c>
      <c r="L109" s="91">
        <f t="shared" si="35"/>
        <v>120</v>
      </c>
    </row>
    <row r="110" spans="2:12" x14ac:dyDescent="0.25">
      <c r="B110" s="7"/>
      <c r="C110" s="7"/>
      <c r="D110" s="7">
        <v>381</v>
      </c>
      <c r="E110" s="8"/>
      <c r="F110" s="50" t="s">
        <v>78</v>
      </c>
      <c r="G110" s="4">
        <f t="shared" ref="G110:J110" si="65">G111</f>
        <v>200</v>
      </c>
      <c r="H110" s="4">
        <f t="shared" si="65"/>
        <v>1500</v>
      </c>
      <c r="I110" s="4">
        <f t="shared" si="65"/>
        <v>1500</v>
      </c>
      <c r="J110" s="4">
        <f t="shared" si="65"/>
        <v>1800</v>
      </c>
      <c r="K110" s="90">
        <f t="shared" si="34"/>
        <v>900</v>
      </c>
      <c r="L110" s="91">
        <f t="shared" si="35"/>
        <v>120</v>
      </c>
    </row>
    <row r="111" spans="2:12" s="82" customFormat="1" x14ac:dyDescent="0.25">
      <c r="B111" s="8"/>
      <c r="C111" s="8"/>
      <c r="D111" s="8"/>
      <c r="E111" s="8">
        <v>3811</v>
      </c>
      <c r="F111" s="68" t="s">
        <v>123</v>
      </c>
      <c r="G111" s="71">
        <v>200</v>
      </c>
      <c r="H111" s="71">
        <v>1500</v>
      </c>
      <c r="I111" s="71">
        <v>1500</v>
      </c>
      <c r="J111" s="75">
        <v>1800</v>
      </c>
      <c r="K111" s="91">
        <f t="shared" si="34"/>
        <v>900</v>
      </c>
      <c r="L111" s="91">
        <f t="shared" si="35"/>
        <v>120</v>
      </c>
    </row>
    <row r="112" spans="2:12" x14ac:dyDescent="0.25">
      <c r="B112" s="9">
        <v>4</v>
      </c>
      <c r="C112" s="9"/>
      <c r="D112" s="9"/>
      <c r="E112" s="58"/>
      <c r="F112" s="15" t="s">
        <v>6</v>
      </c>
      <c r="G112" s="27">
        <f>G113+G116+G129</f>
        <v>7918050.4199999999</v>
      </c>
      <c r="H112" s="27">
        <f>H113+H116+H129</f>
        <v>5273856.91</v>
      </c>
      <c r="I112" s="27">
        <f>I113+I116+I129</f>
        <v>5273856.91</v>
      </c>
      <c r="J112" s="27">
        <f>J113+J116+J129</f>
        <v>3143412.34</v>
      </c>
      <c r="K112" s="90">
        <f t="shared" si="34"/>
        <v>39.699322096511729</v>
      </c>
      <c r="L112" s="91">
        <f t="shared" si="35"/>
        <v>59.603671347996425</v>
      </c>
    </row>
    <row r="113" spans="2:12" ht="25.5" x14ac:dyDescent="0.25">
      <c r="B113" s="10"/>
      <c r="C113" s="10">
        <v>41</v>
      </c>
      <c r="D113" s="10"/>
      <c r="E113" s="57"/>
      <c r="F113" s="16" t="s">
        <v>7</v>
      </c>
      <c r="G113" s="4">
        <f t="shared" ref="G113:J114" si="66">G114</f>
        <v>9758.35</v>
      </c>
      <c r="H113" s="4">
        <f t="shared" si="66"/>
        <v>1250</v>
      </c>
      <c r="I113" s="4">
        <f t="shared" si="66"/>
        <v>1250</v>
      </c>
      <c r="J113" s="4">
        <f t="shared" si="66"/>
        <v>0</v>
      </c>
      <c r="K113" s="90">
        <f t="shared" si="34"/>
        <v>0</v>
      </c>
      <c r="L113" s="91">
        <f t="shared" si="35"/>
        <v>0</v>
      </c>
    </row>
    <row r="114" spans="2:12" x14ac:dyDescent="0.25">
      <c r="B114" s="10"/>
      <c r="C114" s="10"/>
      <c r="D114" s="7">
        <v>412</v>
      </c>
      <c r="E114" s="8"/>
      <c r="F114" s="50" t="s">
        <v>124</v>
      </c>
      <c r="G114" s="4">
        <f t="shared" si="66"/>
        <v>9758.35</v>
      </c>
      <c r="H114" s="4">
        <f t="shared" si="66"/>
        <v>1250</v>
      </c>
      <c r="I114" s="4">
        <f t="shared" si="66"/>
        <v>1250</v>
      </c>
      <c r="J114" s="4">
        <f t="shared" si="66"/>
        <v>0</v>
      </c>
      <c r="K114" s="90">
        <f t="shared" si="34"/>
        <v>0</v>
      </c>
      <c r="L114" s="91">
        <f t="shared" si="35"/>
        <v>0</v>
      </c>
    </row>
    <row r="115" spans="2:12" s="82" customFormat="1" x14ac:dyDescent="0.25">
      <c r="B115" s="57"/>
      <c r="C115" s="57"/>
      <c r="D115" s="8"/>
      <c r="E115" s="8">
        <v>4123</v>
      </c>
      <c r="F115" s="68" t="s">
        <v>125</v>
      </c>
      <c r="G115" s="71">
        <v>9758.35</v>
      </c>
      <c r="H115" s="71">
        <v>1250</v>
      </c>
      <c r="I115" s="72">
        <v>1250</v>
      </c>
      <c r="J115" s="75">
        <v>0</v>
      </c>
      <c r="K115" s="91">
        <f t="shared" si="34"/>
        <v>0</v>
      </c>
      <c r="L115" s="91">
        <f t="shared" si="35"/>
        <v>0</v>
      </c>
    </row>
    <row r="116" spans="2:12" x14ac:dyDescent="0.25">
      <c r="B116" s="10"/>
      <c r="C116" s="10">
        <v>42</v>
      </c>
      <c r="D116" s="10"/>
      <c r="E116" s="57"/>
      <c r="F116" s="16" t="s">
        <v>126</v>
      </c>
      <c r="G116" s="4">
        <f>G117+G119+G127+G125</f>
        <v>625148.54</v>
      </c>
      <c r="H116" s="4">
        <f t="shared" ref="H116:J116" si="67">H117+H119+H127+H125</f>
        <v>655120.51</v>
      </c>
      <c r="I116" s="4">
        <f t="shared" si="67"/>
        <v>655120.51</v>
      </c>
      <c r="J116" s="4">
        <f t="shared" si="67"/>
        <v>680834.80999999994</v>
      </c>
      <c r="K116" s="90">
        <f t="shared" si="34"/>
        <v>108.90768616367559</v>
      </c>
      <c r="L116" s="91">
        <f t="shared" si="35"/>
        <v>103.92512516513945</v>
      </c>
    </row>
    <row r="117" spans="2:12" x14ac:dyDescent="0.25">
      <c r="B117" s="10"/>
      <c r="C117" s="10"/>
      <c r="D117" s="7">
        <v>421</v>
      </c>
      <c r="E117" s="8"/>
      <c r="F117" s="53" t="s">
        <v>127</v>
      </c>
      <c r="G117" s="4">
        <f t="shared" ref="G117:J117" si="68">G118</f>
        <v>1000</v>
      </c>
      <c r="H117" s="4">
        <f t="shared" si="68"/>
        <v>30000</v>
      </c>
      <c r="I117" s="4">
        <f t="shared" si="68"/>
        <v>30000</v>
      </c>
      <c r="J117" s="4">
        <f t="shared" si="68"/>
        <v>1856.25</v>
      </c>
      <c r="K117" s="90">
        <f t="shared" si="34"/>
        <v>185.625</v>
      </c>
      <c r="L117" s="91">
        <f t="shared" si="35"/>
        <v>6.1875</v>
      </c>
    </row>
    <row r="118" spans="2:12" s="82" customFormat="1" x14ac:dyDescent="0.25">
      <c r="B118" s="88"/>
      <c r="C118" s="88"/>
      <c r="D118" s="59"/>
      <c r="E118" s="59">
        <v>4212</v>
      </c>
      <c r="F118" s="69" t="s">
        <v>128</v>
      </c>
      <c r="G118" s="73">
        <v>1000</v>
      </c>
      <c r="H118" s="73">
        <v>30000</v>
      </c>
      <c r="I118" s="74">
        <v>30000</v>
      </c>
      <c r="J118" s="76">
        <v>1856.25</v>
      </c>
      <c r="K118" s="91">
        <f t="shared" si="34"/>
        <v>185.625</v>
      </c>
      <c r="L118" s="91">
        <f t="shared" si="35"/>
        <v>6.1875</v>
      </c>
    </row>
    <row r="119" spans="2:12" x14ac:dyDescent="0.25">
      <c r="B119" s="51"/>
      <c r="C119" s="51"/>
      <c r="D119" s="52">
        <v>422</v>
      </c>
      <c r="E119" s="64"/>
      <c r="F119" s="54" t="s">
        <v>129</v>
      </c>
      <c r="G119" s="55">
        <f t="shared" ref="G119" si="69">SUM(G120:G124)</f>
        <v>579760.24</v>
      </c>
      <c r="H119" s="55">
        <f t="shared" ref="H119" si="70">SUM(H120:H124)</f>
        <v>619990.51</v>
      </c>
      <c r="I119" s="55">
        <f t="shared" ref="I119" si="71">SUM(I120:I124)</f>
        <v>619990.51</v>
      </c>
      <c r="J119" s="55">
        <f>SUM(J120:J124)</f>
        <v>674059.11</v>
      </c>
      <c r="K119" s="90">
        <f t="shared" ref="K119:K132" si="72">J119/G119*100</f>
        <v>116.26514953836779</v>
      </c>
      <c r="L119" s="91">
        <f t="shared" ref="L119:L131" si="73">J119/I119*100</f>
        <v>108.72087542114153</v>
      </c>
    </row>
    <row r="120" spans="2:12" s="82" customFormat="1" x14ac:dyDescent="0.25">
      <c r="B120" s="60"/>
      <c r="C120" s="60"/>
      <c r="D120" s="64"/>
      <c r="E120" s="64">
        <v>4221</v>
      </c>
      <c r="F120" s="70" t="s">
        <v>130</v>
      </c>
      <c r="G120" s="75">
        <v>75884.460000000006</v>
      </c>
      <c r="H120" s="75">
        <v>29000</v>
      </c>
      <c r="I120" s="75">
        <v>29000</v>
      </c>
      <c r="J120" s="75">
        <v>35369.19</v>
      </c>
      <c r="K120" s="91">
        <f t="shared" si="72"/>
        <v>46.609266245025658</v>
      </c>
      <c r="L120" s="91">
        <f t="shared" si="73"/>
        <v>121.96272413793103</v>
      </c>
    </row>
    <row r="121" spans="2:12" s="82" customFormat="1" x14ac:dyDescent="0.25">
      <c r="B121" s="60"/>
      <c r="C121" s="60"/>
      <c r="D121" s="64"/>
      <c r="E121" s="64">
        <v>4222</v>
      </c>
      <c r="F121" s="70" t="s">
        <v>131</v>
      </c>
      <c r="G121" s="75">
        <v>625.4</v>
      </c>
      <c r="H121" s="75">
        <v>3980</v>
      </c>
      <c r="I121" s="75">
        <v>3980</v>
      </c>
      <c r="J121" s="75">
        <v>1335.87</v>
      </c>
      <c r="K121" s="91">
        <f t="shared" si="72"/>
        <v>213.60249440358169</v>
      </c>
      <c r="L121" s="91">
        <f t="shared" si="73"/>
        <v>33.564572864321605</v>
      </c>
    </row>
    <row r="122" spans="2:12" s="82" customFormat="1" x14ac:dyDescent="0.25">
      <c r="B122" s="60"/>
      <c r="C122" s="60"/>
      <c r="D122" s="64"/>
      <c r="E122" s="64">
        <v>4223</v>
      </c>
      <c r="F122" s="70" t="s">
        <v>132</v>
      </c>
      <c r="G122" s="75">
        <v>2316.64</v>
      </c>
      <c r="H122" s="75">
        <v>2660</v>
      </c>
      <c r="I122" s="75">
        <v>2660</v>
      </c>
      <c r="J122" s="75">
        <v>3074.57</v>
      </c>
      <c r="K122" s="91">
        <f t="shared" si="72"/>
        <v>132.71677947372058</v>
      </c>
      <c r="L122" s="91">
        <f t="shared" si="73"/>
        <v>115.58533834586467</v>
      </c>
    </row>
    <row r="123" spans="2:12" s="82" customFormat="1" x14ac:dyDescent="0.25">
      <c r="B123" s="61"/>
      <c r="C123" s="61"/>
      <c r="D123" s="65"/>
      <c r="E123" s="65">
        <v>4224</v>
      </c>
      <c r="F123" s="70" t="s">
        <v>133</v>
      </c>
      <c r="G123" s="76">
        <v>149602.42000000001</v>
      </c>
      <c r="H123" s="76">
        <v>409419.39</v>
      </c>
      <c r="I123" s="76">
        <v>409419.39</v>
      </c>
      <c r="J123" s="76">
        <v>455143.38</v>
      </c>
      <c r="K123" s="91">
        <f t="shared" si="72"/>
        <v>304.23530581925075</v>
      </c>
      <c r="L123" s="91">
        <f t="shared" si="73"/>
        <v>111.16800794412789</v>
      </c>
    </row>
    <row r="124" spans="2:12" s="82" customFormat="1" x14ac:dyDescent="0.25">
      <c r="B124" s="60"/>
      <c r="C124" s="60"/>
      <c r="D124" s="64"/>
      <c r="E124" s="64">
        <v>4227</v>
      </c>
      <c r="F124" s="70" t="s">
        <v>134</v>
      </c>
      <c r="G124" s="75">
        <v>351331.32</v>
      </c>
      <c r="H124" s="75">
        <v>174931.12</v>
      </c>
      <c r="I124" s="75">
        <v>174931.12</v>
      </c>
      <c r="J124" s="75">
        <v>179136.1</v>
      </c>
      <c r="K124" s="91">
        <f t="shared" si="72"/>
        <v>50.987796931967246</v>
      </c>
      <c r="L124" s="91">
        <f t="shared" si="73"/>
        <v>102.4037918467566</v>
      </c>
    </row>
    <row r="125" spans="2:12" s="82" customFormat="1" x14ac:dyDescent="0.25">
      <c r="B125" s="60"/>
      <c r="C125" s="60"/>
      <c r="D125" s="64">
        <v>424</v>
      </c>
      <c r="E125" s="64"/>
      <c r="F125" s="54" t="s">
        <v>337</v>
      </c>
      <c r="G125" s="55">
        <f>G126</f>
        <v>0</v>
      </c>
      <c r="H125" s="55">
        <f t="shared" ref="H125:J125" si="74">H126</f>
        <v>130</v>
      </c>
      <c r="I125" s="55">
        <f t="shared" si="74"/>
        <v>130</v>
      </c>
      <c r="J125" s="55">
        <f t="shared" si="74"/>
        <v>130</v>
      </c>
      <c r="K125" s="90" t="s">
        <v>254</v>
      </c>
      <c r="L125" s="91">
        <f t="shared" si="73"/>
        <v>100</v>
      </c>
    </row>
    <row r="126" spans="2:12" s="82" customFormat="1" x14ac:dyDescent="0.25">
      <c r="B126" s="60"/>
      <c r="C126" s="60"/>
      <c r="D126" s="64"/>
      <c r="E126" s="64">
        <v>4241</v>
      </c>
      <c r="F126" s="70" t="s">
        <v>337</v>
      </c>
      <c r="G126" s="75"/>
      <c r="H126" s="75">
        <v>130</v>
      </c>
      <c r="I126" s="75">
        <v>130</v>
      </c>
      <c r="J126" s="75">
        <v>130</v>
      </c>
      <c r="K126" s="91" t="s">
        <v>254</v>
      </c>
      <c r="L126" s="91">
        <f t="shared" si="73"/>
        <v>100</v>
      </c>
    </row>
    <row r="127" spans="2:12" x14ac:dyDescent="0.25">
      <c r="B127" s="51"/>
      <c r="C127" s="51"/>
      <c r="D127" s="52">
        <v>426</v>
      </c>
      <c r="E127" s="64"/>
      <c r="F127" s="53" t="s">
        <v>135</v>
      </c>
      <c r="G127" s="55">
        <f t="shared" ref="G127:J127" si="75">G128</f>
        <v>44388.3</v>
      </c>
      <c r="H127" s="55">
        <f t="shared" si="75"/>
        <v>5000</v>
      </c>
      <c r="I127" s="55">
        <f t="shared" si="75"/>
        <v>5000</v>
      </c>
      <c r="J127" s="55">
        <f t="shared" si="75"/>
        <v>4789.45</v>
      </c>
      <c r="K127" s="90">
        <f t="shared" si="72"/>
        <v>10.789892832120175</v>
      </c>
      <c r="L127" s="91">
        <f t="shared" si="73"/>
        <v>95.788999999999987</v>
      </c>
    </row>
    <row r="128" spans="2:12" s="82" customFormat="1" x14ac:dyDescent="0.25">
      <c r="B128" s="60"/>
      <c r="C128" s="60"/>
      <c r="D128" s="64"/>
      <c r="E128" s="64">
        <v>4262</v>
      </c>
      <c r="F128" s="69" t="s">
        <v>136</v>
      </c>
      <c r="G128" s="75">
        <v>44388.3</v>
      </c>
      <c r="H128" s="75">
        <v>5000</v>
      </c>
      <c r="I128" s="75">
        <v>5000</v>
      </c>
      <c r="J128" s="75">
        <v>4789.45</v>
      </c>
      <c r="K128" s="91">
        <f t="shared" si="72"/>
        <v>10.789892832120175</v>
      </c>
      <c r="L128" s="91">
        <f t="shared" si="73"/>
        <v>95.788999999999987</v>
      </c>
    </row>
    <row r="129" spans="2:12" ht="25.5" x14ac:dyDescent="0.25">
      <c r="B129" s="51"/>
      <c r="C129" s="52">
        <v>45</v>
      </c>
      <c r="D129" s="52"/>
      <c r="E129" s="64"/>
      <c r="F129" s="54" t="s">
        <v>137</v>
      </c>
      <c r="G129" s="55">
        <f t="shared" ref="G129:J129" si="76">G130</f>
        <v>7283143.5300000003</v>
      </c>
      <c r="H129" s="55">
        <f t="shared" si="76"/>
        <v>4617486.4000000004</v>
      </c>
      <c r="I129" s="55">
        <f t="shared" si="76"/>
        <v>4617486.4000000004</v>
      </c>
      <c r="J129" s="55">
        <f t="shared" si="76"/>
        <v>2462577.5299999998</v>
      </c>
      <c r="K129" s="90">
        <f t="shared" si="72"/>
        <v>33.81201427455597</v>
      </c>
      <c r="L129" s="91">
        <f t="shared" si="73"/>
        <v>53.331560001995882</v>
      </c>
    </row>
    <row r="130" spans="2:12" x14ac:dyDescent="0.25">
      <c r="B130" s="51"/>
      <c r="C130" s="51"/>
      <c r="D130" s="52">
        <v>451</v>
      </c>
      <c r="E130" s="64"/>
      <c r="F130" s="54" t="s">
        <v>138</v>
      </c>
      <c r="G130" s="55">
        <f t="shared" ref="G130" si="77">G131+G132</f>
        <v>7283143.5300000003</v>
      </c>
      <c r="H130" s="55">
        <f t="shared" ref="H130:J130" si="78">H131+H132</f>
        <v>4617486.4000000004</v>
      </c>
      <c r="I130" s="55">
        <f t="shared" ref="I130" si="79">I131+I132</f>
        <v>4617486.4000000004</v>
      </c>
      <c r="J130" s="55">
        <f t="shared" si="78"/>
        <v>2462577.5299999998</v>
      </c>
      <c r="K130" s="90">
        <f t="shared" si="72"/>
        <v>33.81201427455597</v>
      </c>
      <c r="L130" s="91">
        <f t="shared" si="73"/>
        <v>53.331560001995882</v>
      </c>
    </row>
    <row r="131" spans="2:12" s="82" customFormat="1" x14ac:dyDescent="0.25">
      <c r="B131" s="60"/>
      <c r="C131" s="60"/>
      <c r="D131" s="60"/>
      <c r="E131" s="64">
        <v>4511</v>
      </c>
      <c r="F131" s="70" t="s">
        <v>138</v>
      </c>
      <c r="G131" s="75">
        <v>7271135.4000000004</v>
      </c>
      <c r="H131" s="75">
        <v>4539786.4000000004</v>
      </c>
      <c r="I131" s="75">
        <v>4539786.4000000004</v>
      </c>
      <c r="J131" s="75">
        <v>2454908.61</v>
      </c>
      <c r="K131" s="91">
        <f t="shared" si="72"/>
        <v>33.76238338238069</v>
      </c>
      <c r="L131" s="91">
        <f t="shared" si="73"/>
        <v>54.075421037430303</v>
      </c>
    </row>
    <row r="132" spans="2:12" s="82" customFormat="1" x14ac:dyDescent="0.25">
      <c r="B132" s="60"/>
      <c r="C132" s="60"/>
      <c r="D132" s="60"/>
      <c r="E132" s="64">
        <v>4521</v>
      </c>
      <c r="F132" s="70" t="s">
        <v>160</v>
      </c>
      <c r="G132" s="75">
        <v>12008.13</v>
      </c>
      <c r="H132" s="75">
        <v>77700</v>
      </c>
      <c r="I132" s="75">
        <v>77700</v>
      </c>
      <c r="J132" s="75">
        <v>7668.92</v>
      </c>
      <c r="K132" s="91">
        <f t="shared" si="72"/>
        <v>63.864398536658086</v>
      </c>
      <c r="L132" s="91">
        <f t="shared" ref="L132" si="80">J132/I132*100</f>
        <v>9.8699099099099108</v>
      </c>
    </row>
  </sheetData>
  <mergeCells count="8">
    <mergeCell ref="F1:J1"/>
    <mergeCell ref="B9:F9"/>
    <mergeCell ref="B10:F10"/>
    <mergeCell ref="B54:F54"/>
    <mergeCell ref="B55:F55"/>
    <mergeCell ref="B3:L3"/>
    <mergeCell ref="B5:L5"/>
    <mergeCell ref="B7:L7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5"/>
  <sheetViews>
    <sheetView workbookViewId="0">
      <selection activeCell="D23" sqref="D23"/>
    </sheetView>
  </sheetViews>
  <sheetFormatPr defaultRowHeight="15" x14ac:dyDescent="0.25"/>
  <cols>
    <col min="2" max="2" width="37.7109375" customWidth="1"/>
    <col min="3" max="5" width="25.28515625" customWidth="1"/>
    <col min="6" max="6" width="25.28515625" style="103" customWidth="1"/>
    <col min="7" max="8" width="15.7109375" customWidth="1"/>
  </cols>
  <sheetData>
    <row r="1" spans="2:8" ht="54.75" customHeight="1" x14ac:dyDescent="0.25">
      <c r="B1" s="174"/>
      <c r="C1" s="198" t="s">
        <v>347</v>
      </c>
      <c r="D1" s="198"/>
      <c r="E1" s="198"/>
      <c r="F1" s="198"/>
      <c r="G1" s="174"/>
      <c r="H1" s="174"/>
    </row>
    <row r="2" spans="2:8" ht="9.75" customHeight="1" x14ac:dyDescent="0.25">
      <c r="B2" s="2"/>
      <c r="C2" s="2"/>
      <c r="D2" s="2"/>
      <c r="E2" s="2"/>
      <c r="F2" s="119"/>
      <c r="G2" s="3"/>
      <c r="H2" s="3"/>
    </row>
    <row r="3" spans="2:8" ht="15.75" customHeight="1" x14ac:dyDescent="0.25">
      <c r="B3" s="224" t="s">
        <v>37</v>
      </c>
      <c r="C3" s="224"/>
      <c r="D3" s="224"/>
      <c r="E3" s="224"/>
      <c r="F3" s="224"/>
      <c r="G3" s="224"/>
      <c r="H3" s="224"/>
    </row>
    <row r="4" spans="2:8" ht="18" x14ac:dyDescent="0.25">
      <c r="B4" s="2"/>
      <c r="C4" s="2"/>
      <c r="D4" s="2"/>
      <c r="E4" s="2"/>
      <c r="F4" s="119"/>
      <c r="G4" s="3"/>
      <c r="H4" s="3"/>
    </row>
    <row r="5" spans="2:8" ht="25.5" x14ac:dyDescent="0.25">
      <c r="B5" s="31" t="s">
        <v>8</v>
      </c>
      <c r="C5" s="31" t="s">
        <v>61</v>
      </c>
      <c r="D5" s="31" t="s">
        <v>321</v>
      </c>
      <c r="E5" s="31" t="s">
        <v>322</v>
      </c>
      <c r="F5" s="85" t="s">
        <v>323</v>
      </c>
      <c r="G5" s="31" t="s">
        <v>17</v>
      </c>
      <c r="H5" s="31" t="s">
        <v>17</v>
      </c>
    </row>
    <row r="6" spans="2:8" x14ac:dyDescent="0.25">
      <c r="B6" s="31">
        <v>1</v>
      </c>
      <c r="C6" s="31">
        <v>2</v>
      </c>
      <c r="D6" s="31">
        <v>3</v>
      </c>
      <c r="E6" s="31">
        <v>4</v>
      </c>
      <c r="F6" s="85">
        <v>5</v>
      </c>
      <c r="G6" s="31" t="s">
        <v>19</v>
      </c>
      <c r="H6" s="31" t="s">
        <v>20</v>
      </c>
    </row>
    <row r="7" spans="2:8" s="28" customFormat="1" x14ac:dyDescent="0.25">
      <c r="B7" s="6" t="s">
        <v>36</v>
      </c>
      <c r="C7" s="27">
        <f>C8+C12+C14+C16+C18+C22+C24</f>
        <v>33231955.25</v>
      </c>
      <c r="D7" s="27">
        <f>D8+D12+D14+D16+D18+D22+D24</f>
        <v>46264818.269999996</v>
      </c>
      <c r="E7" s="27">
        <f t="shared" ref="E7:F7" si="0">E8+E12+E14+E16+E18+E22+E24</f>
        <v>46264818.269999996</v>
      </c>
      <c r="F7" s="27">
        <f t="shared" si="0"/>
        <v>37854518.520000003</v>
      </c>
      <c r="G7" s="89">
        <f>F7/C7*100</f>
        <v>113.90999486856856</v>
      </c>
      <c r="H7" s="89">
        <f>F7/E7*100</f>
        <v>81.821392443567476</v>
      </c>
    </row>
    <row r="8" spans="2:8" s="28" customFormat="1" x14ac:dyDescent="0.25">
      <c r="B8" s="6" t="s">
        <v>34</v>
      </c>
      <c r="C8" s="27">
        <f>C9+C10+C11</f>
        <v>4110349.9899999998</v>
      </c>
      <c r="D8" s="27">
        <f t="shared" ref="D8:F8" si="1">D9+D10+D11</f>
        <v>1310737.32</v>
      </c>
      <c r="E8" s="27">
        <f t="shared" si="1"/>
        <v>1310737.32</v>
      </c>
      <c r="F8" s="27">
        <f t="shared" si="1"/>
        <v>1056117.08</v>
      </c>
      <c r="G8" s="89">
        <f t="shared" ref="G8:G43" si="2">F8/C8*100</f>
        <v>25.694091319946217</v>
      </c>
      <c r="H8" s="89">
        <f t="shared" ref="H8:H43" si="3">F8/E8*100</f>
        <v>80.574274027690009</v>
      </c>
    </row>
    <row r="9" spans="2:8" x14ac:dyDescent="0.25">
      <c r="B9" s="25" t="s">
        <v>33</v>
      </c>
      <c r="C9" s="4">
        <v>3473280.51</v>
      </c>
      <c r="D9" s="4">
        <v>195380</v>
      </c>
      <c r="E9" s="4">
        <v>195380</v>
      </c>
      <c r="F9" s="55">
        <v>195928.02</v>
      </c>
      <c r="G9" s="90">
        <f t="shared" si="2"/>
        <v>5.6410076708719394</v>
      </c>
      <c r="H9" s="90">
        <f t="shared" si="3"/>
        <v>100.2804893028969</v>
      </c>
    </row>
    <row r="10" spans="2:8" x14ac:dyDescent="0.25">
      <c r="B10" s="24" t="s">
        <v>139</v>
      </c>
      <c r="C10" s="4">
        <v>637069.48</v>
      </c>
      <c r="D10" s="4">
        <v>648938</v>
      </c>
      <c r="E10" s="4">
        <v>648938</v>
      </c>
      <c r="F10" s="55">
        <v>648938</v>
      </c>
      <c r="G10" s="90">
        <f t="shared" si="2"/>
        <v>101.86298674989106</v>
      </c>
      <c r="H10" s="90">
        <f t="shared" si="3"/>
        <v>100</v>
      </c>
    </row>
    <row r="11" spans="2:8" x14ac:dyDescent="0.25">
      <c r="B11" s="24" t="s">
        <v>331</v>
      </c>
      <c r="C11" s="4">
        <v>0</v>
      </c>
      <c r="D11" s="4">
        <v>466419.32</v>
      </c>
      <c r="E11" s="4">
        <v>466419.32</v>
      </c>
      <c r="F11" s="55">
        <v>211251.06</v>
      </c>
      <c r="G11" s="90" t="s">
        <v>254</v>
      </c>
      <c r="H11" s="90">
        <f t="shared" si="3"/>
        <v>45.29209038767948</v>
      </c>
    </row>
    <row r="12" spans="2:8" s="28" customFormat="1" x14ac:dyDescent="0.25">
      <c r="B12" s="6" t="s">
        <v>140</v>
      </c>
      <c r="C12" s="27">
        <f t="shared" ref="C12:F12" si="4">C13</f>
        <v>55633.88</v>
      </c>
      <c r="D12" s="27">
        <f t="shared" si="4"/>
        <v>33000</v>
      </c>
      <c r="E12" s="27">
        <f t="shared" si="4"/>
        <v>33000</v>
      </c>
      <c r="F12" s="27">
        <f t="shared" si="4"/>
        <v>23018.5</v>
      </c>
      <c r="G12" s="89">
        <f t="shared" si="2"/>
        <v>41.374967915234393</v>
      </c>
      <c r="H12" s="89">
        <f t="shared" si="3"/>
        <v>69.7530303030303</v>
      </c>
    </row>
    <row r="13" spans="2:8" x14ac:dyDescent="0.25">
      <c r="B13" s="23" t="s">
        <v>141</v>
      </c>
      <c r="C13" s="4">
        <v>55633.88</v>
      </c>
      <c r="D13" s="4">
        <v>33000</v>
      </c>
      <c r="E13" s="4">
        <v>33000</v>
      </c>
      <c r="F13" s="55">
        <v>23018.5</v>
      </c>
      <c r="G13" s="90">
        <f t="shared" si="2"/>
        <v>41.374967915234393</v>
      </c>
      <c r="H13" s="90">
        <f t="shared" si="3"/>
        <v>69.7530303030303</v>
      </c>
    </row>
    <row r="14" spans="2:8" s="28" customFormat="1" x14ac:dyDescent="0.25">
      <c r="B14" s="6" t="s">
        <v>32</v>
      </c>
      <c r="C14" s="27">
        <f t="shared" ref="C14:F14" si="5">C15</f>
        <v>3128635.63</v>
      </c>
      <c r="D14" s="27">
        <f t="shared" si="5"/>
        <v>3335920</v>
      </c>
      <c r="E14" s="27">
        <f t="shared" si="5"/>
        <v>3335920</v>
      </c>
      <c r="F14" s="27">
        <f t="shared" si="5"/>
        <v>3758877.73</v>
      </c>
      <c r="G14" s="89">
        <f t="shared" si="2"/>
        <v>120.14431127603058</v>
      </c>
      <c r="H14" s="89">
        <f t="shared" si="3"/>
        <v>112.67889307897072</v>
      </c>
    </row>
    <row r="15" spans="2:8" x14ac:dyDescent="0.25">
      <c r="B15" s="23" t="s">
        <v>31</v>
      </c>
      <c r="C15" s="4">
        <v>3128635.63</v>
      </c>
      <c r="D15" s="4">
        <v>3335920</v>
      </c>
      <c r="E15" s="4">
        <v>3335920</v>
      </c>
      <c r="F15" s="55">
        <v>3758877.73</v>
      </c>
      <c r="G15" s="90">
        <f t="shared" si="2"/>
        <v>120.14431127603058</v>
      </c>
      <c r="H15" s="90">
        <f t="shared" si="3"/>
        <v>112.67889307897072</v>
      </c>
    </row>
    <row r="16" spans="2:8" s="28" customFormat="1" x14ac:dyDescent="0.25">
      <c r="B16" s="6" t="s">
        <v>142</v>
      </c>
      <c r="C16" s="27">
        <f t="shared" ref="C16:F16" si="6">C17</f>
        <v>2341932.81</v>
      </c>
      <c r="D16" s="27">
        <f t="shared" si="6"/>
        <v>3075000</v>
      </c>
      <c r="E16" s="27">
        <f t="shared" si="6"/>
        <v>3075000</v>
      </c>
      <c r="F16" s="27">
        <f t="shared" si="6"/>
        <v>3705771.66</v>
      </c>
      <c r="G16" s="89">
        <f t="shared" si="2"/>
        <v>158.23560967148327</v>
      </c>
      <c r="H16" s="89">
        <f t="shared" si="3"/>
        <v>120.51289951219513</v>
      </c>
    </row>
    <row r="17" spans="2:8" x14ac:dyDescent="0.25">
      <c r="B17" s="23" t="s">
        <v>143</v>
      </c>
      <c r="C17" s="4">
        <v>2341932.81</v>
      </c>
      <c r="D17" s="4">
        <v>3075000</v>
      </c>
      <c r="E17" s="4">
        <v>3075000</v>
      </c>
      <c r="F17" s="55">
        <v>3705771.66</v>
      </c>
      <c r="G17" s="90">
        <f t="shared" si="2"/>
        <v>158.23560967148327</v>
      </c>
      <c r="H17" s="90">
        <f t="shared" si="3"/>
        <v>120.51289951219513</v>
      </c>
    </row>
    <row r="18" spans="2:8" s="28" customFormat="1" x14ac:dyDescent="0.25">
      <c r="B18" s="6" t="s">
        <v>144</v>
      </c>
      <c r="C18" s="27">
        <f t="shared" ref="C18" si="7">C19+C20+C21</f>
        <v>23466934.879999999</v>
      </c>
      <c r="D18" s="27">
        <f t="shared" ref="D18:F18" si="8">D19+D20+D21</f>
        <v>38360953.849999994</v>
      </c>
      <c r="E18" s="27">
        <f t="shared" ref="E18" si="9">E19+E20+E21</f>
        <v>38360953.849999994</v>
      </c>
      <c r="F18" s="27">
        <f t="shared" si="8"/>
        <v>29302845.919999998</v>
      </c>
      <c r="G18" s="89">
        <f t="shared" si="2"/>
        <v>124.86865485348804</v>
      </c>
      <c r="H18" s="89">
        <f t="shared" si="3"/>
        <v>76.387167103771077</v>
      </c>
    </row>
    <row r="19" spans="2:8" x14ac:dyDescent="0.25">
      <c r="B19" s="23" t="s">
        <v>145</v>
      </c>
      <c r="C19" s="4">
        <v>1182532.99</v>
      </c>
      <c r="D19" s="4">
        <v>2870673.33</v>
      </c>
      <c r="E19" s="4">
        <v>2870673.33</v>
      </c>
      <c r="F19" s="55">
        <v>1472831.54</v>
      </c>
      <c r="G19" s="90">
        <f t="shared" si="2"/>
        <v>124.54887537640704</v>
      </c>
      <c r="H19" s="90">
        <f t="shared" si="3"/>
        <v>51.306135205568651</v>
      </c>
    </row>
    <row r="20" spans="2:8" x14ac:dyDescent="0.25">
      <c r="B20" s="23" t="s">
        <v>146</v>
      </c>
      <c r="C20" s="4">
        <v>17038254.920000002</v>
      </c>
      <c r="D20" s="4">
        <v>30786210.399999999</v>
      </c>
      <c r="E20" s="4">
        <v>30786210.399999999</v>
      </c>
      <c r="F20" s="55">
        <v>19881842.02</v>
      </c>
      <c r="G20" s="90">
        <f t="shared" si="2"/>
        <v>116.68942690053376</v>
      </c>
      <c r="H20" s="90">
        <f t="shared" si="3"/>
        <v>64.580348674548134</v>
      </c>
    </row>
    <row r="21" spans="2:8" x14ac:dyDescent="0.25">
      <c r="B21" s="23" t="s">
        <v>147</v>
      </c>
      <c r="C21" s="4">
        <v>5246146.97</v>
      </c>
      <c r="D21" s="4">
        <v>4704070.12</v>
      </c>
      <c r="E21" s="4">
        <v>4704070.12</v>
      </c>
      <c r="F21" s="55">
        <v>7948172.3600000003</v>
      </c>
      <c r="G21" s="90">
        <f t="shared" si="2"/>
        <v>151.50495030832124</v>
      </c>
      <c r="H21" s="90">
        <f t="shared" si="3"/>
        <v>168.96373049813295</v>
      </c>
    </row>
    <row r="22" spans="2:8" ht="25.5" x14ac:dyDescent="0.25">
      <c r="B22" s="6" t="s">
        <v>148</v>
      </c>
      <c r="C22" s="27">
        <f t="shared" ref="C22:F22" si="10">C23</f>
        <v>7810.96</v>
      </c>
      <c r="D22" s="27">
        <f t="shared" si="10"/>
        <v>28550</v>
      </c>
      <c r="E22" s="27">
        <f t="shared" si="10"/>
        <v>28550</v>
      </c>
      <c r="F22" s="27">
        <f t="shared" si="10"/>
        <v>7887.63</v>
      </c>
      <c r="G22" s="89">
        <f t="shared" si="2"/>
        <v>100.98156948697728</v>
      </c>
      <c r="H22" s="89">
        <f t="shared" si="3"/>
        <v>27.627425569176882</v>
      </c>
    </row>
    <row r="23" spans="2:8" ht="25.5" x14ac:dyDescent="0.25">
      <c r="B23" s="23" t="s">
        <v>149</v>
      </c>
      <c r="C23" s="4">
        <v>7810.96</v>
      </c>
      <c r="D23" s="4">
        <v>28550</v>
      </c>
      <c r="E23" s="4">
        <v>28550</v>
      </c>
      <c r="F23" s="55">
        <v>7887.63</v>
      </c>
      <c r="G23" s="90">
        <f t="shared" si="2"/>
        <v>100.98156948697728</v>
      </c>
      <c r="H23" s="90">
        <f t="shared" si="3"/>
        <v>27.627425569176882</v>
      </c>
    </row>
    <row r="24" spans="2:8" x14ac:dyDescent="0.25">
      <c r="B24" s="6" t="s">
        <v>150</v>
      </c>
      <c r="C24" s="27">
        <f>C25</f>
        <v>120657.1</v>
      </c>
      <c r="D24" s="27">
        <f t="shared" ref="D24:F24" si="11">D25</f>
        <v>120657.1</v>
      </c>
      <c r="E24" s="27">
        <f t="shared" si="11"/>
        <v>120657.1</v>
      </c>
      <c r="F24" s="27">
        <f t="shared" si="11"/>
        <v>0</v>
      </c>
      <c r="G24" s="89">
        <f t="shared" si="2"/>
        <v>0</v>
      </c>
      <c r="H24" s="89">
        <f t="shared" si="3"/>
        <v>0</v>
      </c>
    </row>
    <row r="25" spans="2:8" x14ac:dyDescent="0.25">
      <c r="B25" s="23" t="s">
        <v>151</v>
      </c>
      <c r="C25" s="4">
        <v>120657.1</v>
      </c>
      <c r="D25" s="4">
        <v>120657.1</v>
      </c>
      <c r="E25" s="4">
        <v>120657.1</v>
      </c>
      <c r="F25" s="55">
        <v>0</v>
      </c>
      <c r="G25" s="90" t="s">
        <v>254</v>
      </c>
      <c r="H25" s="90" t="s">
        <v>254</v>
      </c>
    </row>
    <row r="26" spans="2:8" x14ac:dyDescent="0.25">
      <c r="B26" s="23"/>
      <c r="C26" s="4"/>
      <c r="D26" s="4"/>
      <c r="E26" s="4"/>
      <c r="F26" s="55"/>
      <c r="G26" s="90"/>
      <c r="H26" s="90"/>
    </row>
    <row r="27" spans="2:8" s="28" customFormat="1" ht="15.75" customHeight="1" x14ac:dyDescent="0.25">
      <c r="B27" s="6" t="s">
        <v>35</v>
      </c>
      <c r="C27" s="27">
        <f t="shared" ref="C27" si="12">C28+C32+C34+C36+C38+C42+C44</f>
        <v>32749514.480000004</v>
      </c>
      <c r="D27" s="27">
        <f t="shared" ref="D27:F27" si="13">D28+D32+D34+D36+D38+D42+D44</f>
        <v>37503161.170000002</v>
      </c>
      <c r="E27" s="27">
        <f t="shared" ref="E27" si="14">E28+E32+E34+E36+E38+E42+E44</f>
        <v>37503161.170000002</v>
      </c>
      <c r="F27" s="27">
        <f t="shared" si="13"/>
        <v>35295324.660000004</v>
      </c>
      <c r="G27" s="89">
        <f t="shared" si="2"/>
        <v>107.77358144211486</v>
      </c>
      <c r="H27" s="89">
        <f t="shared" si="3"/>
        <v>94.112932240586375</v>
      </c>
    </row>
    <row r="28" spans="2:8" s="28" customFormat="1" ht="15.75" customHeight="1" x14ac:dyDescent="0.25">
      <c r="B28" s="6" t="s">
        <v>34</v>
      </c>
      <c r="C28" s="27">
        <f>C29+C30+C31</f>
        <v>4112340.83</v>
      </c>
      <c r="D28" s="27">
        <f t="shared" ref="D28:F28" si="15">D29+D30+D31</f>
        <v>1310737.32</v>
      </c>
      <c r="E28" s="27">
        <f t="shared" si="15"/>
        <v>1310737.32</v>
      </c>
      <c r="F28" s="27">
        <f t="shared" si="15"/>
        <v>1027159.5800000001</v>
      </c>
      <c r="G28" s="89">
        <f t="shared" si="2"/>
        <v>24.977491469256456</v>
      </c>
      <c r="H28" s="89">
        <f t="shared" si="3"/>
        <v>78.365021299614796</v>
      </c>
    </row>
    <row r="29" spans="2:8" x14ac:dyDescent="0.25">
      <c r="B29" s="25" t="s">
        <v>33</v>
      </c>
      <c r="C29" s="4">
        <v>3475271.35</v>
      </c>
      <c r="D29" s="4">
        <v>195380</v>
      </c>
      <c r="E29" s="4">
        <v>195380</v>
      </c>
      <c r="F29" s="55">
        <v>166970.51999999999</v>
      </c>
      <c r="G29" s="90">
        <f t="shared" si="2"/>
        <v>4.8045318820931779</v>
      </c>
      <c r="H29" s="90">
        <f t="shared" si="3"/>
        <v>85.459371481216081</v>
      </c>
    </row>
    <row r="30" spans="2:8" x14ac:dyDescent="0.25">
      <c r="B30" s="24" t="s">
        <v>139</v>
      </c>
      <c r="C30" s="4">
        <v>637069.48</v>
      </c>
      <c r="D30" s="4">
        <v>648938</v>
      </c>
      <c r="E30" s="4">
        <v>648938</v>
      </c>
      <c r="F30" s="55">
        <v>648938</v>
      </c>
      <c r="G30" s="90">
        <f t="shared" si="2"/>
        <v>101.86298674989106</v>
      </c>
      <c r="H30" s="90">
        <f t="shared" si="3"/>
        <v>100</v>
      </c>
    </row>
    <row r="31" spans="2:8" x14ac:dyDescent="0.25">
      <c r="B31" s="24" t="s">
        <v>331</v>
      </c>
      <c r="C31" s="4">
        <v>0</v>
      </c>
      <c r="D31" s="4">
        <v>466419.32</v>
      </c>
      <c r="E31" s="4">
        <v>466419.32</v>
      </c>
      <c r="F31" s="55">
        <v>211251.06</v>
      </c>
      <c r="G31" s="90" t="s">
        <v>254</v>
      </c>
      <c r="H31" s="90">
        <f>F31/E31*100</f>
        <v>45.29209038767948</v>
      </c>
    </row>
    <row r="32" spans="2:8" s="28" customFormat="1" x14ac:dyDescent="0.25">
      <c r="B32" s="6" t="s">
        <v>140</v>
      </c>
      <c r="C32" s="27">
        <f t="shared" ref="C32:F32" si="16">C33</f>
        <v>55206.36</v>
      </c>
      <c r="D32" s="27">
        <f t="shared" si="16"/>
        <v>33000</v>
      </c>
      <c r="E32" s="27">
        <f t="shared" si="16"/>
        <v>33000</v>
      </c>
      <c r="F32" s="27">
        <f t="shared" si="16"/>
        <v>22160.6</v>
      </c>
      <c r="G32" s="89">
        <f t="shared" si="2"/>
        <v>40.141389506571343</v>
      </c>
      <c r="H32" s="89">
        <f t="shared" si="3"/>
        <v>67.153333333333336</v>
      </c>
    </row>
    <row r="33" spans="2:8" x14ac:dyDescent="0.25">
      <c r="B33" s="23" t="s">
        <v>141</v>
      </c>
      <c r="C33" s="4">
        <v>55206.36</v>
      </c>
      <c r="D33" s="4">
        <v>33000</v>
      </c>
      <c r="E33" s="4">
        <v>33000</v>
      </c>
      <c r="F33" s="55">
        <v>22160.6</v>
      </c>
      <c r="G33" s="90">
        <f t="shared" si="2"/>
        <v>40.141389506571343</v>
      </c>
      <c r="H33" s="90">
        <f t="shared" si="3"/>
        <v>67.153333333333336</v>
      </c>
    </row>
    <row r="34" spans="2:8" s="28" customFormat="1" x14ac:dyDescent="0.25">
      <c r="B34" s="6" t="s">
        <v>32</v>
      </c>
      <c r="C34" s="27">
        <f t="shared" ref="C34:F34" si="17">C35</f>
        <v>3128635.63</v>
      </c>
      <c r="D34" s="27">
        <f t="shared" si="17"/>
        <v>3335920</v>
      </c>
      <c r="E34" s="27">
        <f t="shared" si="17"/>
        <v>3335920</v>
      </c>
      <c r="F34" s="27">
        <f t="shared" si="17"/>
        <v>3758877.73</v>
      </c>
      <c r="G34" s="89">
        <f t="shared" si="2"/>
        <v>120.14431127603058</v>
      </c>
      <c r="H34" s="89">
        <f t="shared" si="3"/>
        <v>112.67889307897072</v>
      </c>
    </row>
    <row r="35" spans="2:8" x14ac:dyDescent="0.25">
      <c r="B35" s="23" t="s">
        <v>31</v>
      </c>
      <c r="C35" s="4">
        <v>3128635.63</v>
      </c>
      <c r="D35" s="4">
        <v>3335920</v>
      </c>
      <c r="E35" s="4">
        <v>3335920</v>
      </c>
      <c r="F35" s="55">
        <v>3758877.73</v>
      </c>
      <c r="G35" s="90">
        <f t="shared" si="2"/>
        <v>120.14431127603058</v>
      </c>
      <c r="H35" s="90">
        <f t="shared" si="3"/>
        <v>112.67889307897072</v>
      </c>
    </row>
    <row r="36" spans="2:8" s="28" customFormat="1" x14ac:dyDescent="0.25">
      <c r="B36" s="6" t="s">
        <v>142</v>
      </c>
      <c r="C36" s="27">
        <f t="shared" ref="C36:F36" si="18">C37</f>
        <v>2341932.81</v>
      </c>
      <c r="D36" s="27">
        <f t="shared" si="18"/>
        <v>3075000</v>
      </c>
      <c r="E36" s="27">
        <f t="shared" si="18"/>
        <v>3075000</v>
      </c>
      <c r="F36" s="27">
        <f t="shared" si="18"/>
        <v>3705771.66</v>
      </c>
      <c r="G36" s="89">
        <f t="shared" si="2"/>
        <v>158.23560967148327</v>
      </c>
      <c r="H36" s="89">
        <f t="shared" si="3"/>
        <v>120.51289951219513</v>
      </c>
    </row>
    <row r="37" spans="2:8" x14ac:dyDescent="0.25">
      <c r="B37" s="23" t="s">
        <v>143</v>
      </c>
      <c r="C37" s="55">
        <v>2341932.81</v>
      </c>
      <c r="D37" s="55">
        <v>3075000</v>
      </c>
      <c r="E37" s="55">
        <v>3075000</v>
      </c>
      <c r="F37" s="55">
        <v>3705771.66</v>
      </c>
      <c r="G37" s="90">
        <f t="shared" si="2"/>
        <v>158.23560967148327</v>
      </c>
      <c r="H37" s="90">
        <f t="shared" si="3"/>
        <v>120.51289951219513</v>
      </c>
    </row>
    <row r="38" spans="2:8" s="28" customFormat="1" x14ac:dyDescent="0.25">
      <c r="B38" s="6" t="s">
        <v>144</v>
      </c>
      <c r="C38" s="77">
        <f t="shared" ref="C38" si="19">C39+C40+C41</f>
        <v>22982930.789999999</v>
      </c>
      <c r="D38" s="77">
        <f t="shared" ref="D38:F38" si="20">D39+D40+D41</f>
        <v>29719953.849999998</v>
      </c>
      <c r="E38" s="77">
        <f t="shared" ref="E38" si="21">E39+E40+E41</f>
        <v>29719953.849999998</v>
      </c>
      <c r="F38" s="77">
        <f t="shared" si="20"/>
        <v>26773467.460000001</v>
      </c>
      <c r="G38" s="89">
        <f t="shared" si="2"/>
        <v>116.49283420219534</v>
      </c>
      <c r="H38" s="89">
        <f t="shared" si="3"/>
        <v>90.08583120663225</v>
      </c>
    </row>
    <row r="39" spans="2:8" x14ac:dyDescent="0.25">
      <c r="B39" s="23" t="s">
        <v>145</v>
      </c>
      <c r="C39" s="55">
        <v>1182532.99</v>
      </c>
      <c r="D39" s="55">
        <v>2870673.33</v>
      </c>
      <c r="E39" s="55">
        <v>2870673.33</v>
      </c>
      <c r="F39" s="55">
        <v>508809.68</v>
      </c>
      <c r="G39" s="90">
        <f t="shared" si="2"/>
        <v>43.027102355935121</v>
      </c>
      <c r="H39" s="90">
        <f t="shared" si="3"/>
        <v>17.72440196112457</v>
      </c>
    </row>
    <row r="40" spans="2:8" x14ac:dyDescent="0.25">
      <c r="B40" s="23" t="s">
        <v>146</v>
      </c>
      <c r="C40" s="55">
        <v>16782546.5</v>
      </c>
      <c r="D40" s="55">
        <v>22145210.399999999</v>
      </c>
      <c r="E40" s="55">
        <v>22145210.399999999</v>
      </c>
      <c r="F40" s="55">
        <v>21131218.18</v>
      </c>
      <c r="G40" s="90">
        <f t="shared" si="2"/>
        <v>125.91187028738457</v>
      </c>
      <c r="H40" s="90">
        <f t="shared" si="3"/>
        <v>95.421166917429701</v>
      </c>
    </row>
    <row r="41" spans="2:8" x14ac:dyDescent="0.25">
      <c r="B41" s="23" t="s">
        <v>147</v>
      </c>
      <c r="C41" s="55">
        <v>5017851.3</v>
      </c>
      <c r="D41" s="55">
        <v>4704070.12</v>
      </c>
      <c r="E41" s="55">
        <v>4704070.12</v>
      </c>
      <c r="F41" s="55">
        <v>5133439.5999999996</v>
      </c>
      <c r="G41" s="90">
        <f t="shared" si="2"/>
        <v>102.30354175700663</v>
      </c>
      <c r="H41" s="90">
        <f t="shared" si="3"/>
        <v>109.1276164905467</v>
      </c>
    </row>
    <row r="42" spans="2:8" s="28" customFormat="1" ht="25.5" x14ac:dyDescent="0.25">
      <c r="B42" s="6" t="s">
        <v>148</v>
      </c>
      <c r="C42" s="77">
        <f t="shared" ref="C42:F42" si="22">C43</f>
        <v>7810.96</v>
      </c>
      <c r="D42" s="77">
        <f t="shared" si="22"/>
        <v>28550</v>
      </c>
      <c r="E42" s="77">
        <f t="shared" si="22"/>
        <v>28550</v>
      </c>
      <c r="F42" s="77">
        <f t="shared" si="22"/>
        <v>7887.63</v>
      </c>
      <c r="G42" s="89">
        <f t="shared" si="2"/>
        <v>100.98156948697728</v>
      </c>
      <c r="H42" s="89">
        <f t="shared" si="3"/>
        <v>27.627425569176882</v>
      </c>
    </row>
    <row r="43" spans="2:8" ht="25.5" x14ac:dyDescent="0.25">
      <c r="B43" s="23" t="s">
        <v>149</v>
      </c>
      <c r="C43" s="55">
        <v>7810.96</v>
      </c>
      <c r="D43" s="55">
        <v>28550</v>
      </c>
      <c r="E43" s="55">
        <v>28550</v>
      </c>
      <c r="F43" s="55">
        <v>7887.63</v>
      </c>
      <c r="G43" s="90">
        <f t="shared" si="2"/>
        <v>100.98156948697728</v>
      </c>
      <c r="H43" s="90">
        <f t="shared" si="3"/>
        <v>27.627425569176882</v>
      </c>
    </row>
    <row r="44" spans="2:8" x14ac:dyDescent="0.25">
      <c r="B44" s="6" t="s">
        <v>150</v>
      </c>
      <c r="C44" s="77">
        <f t="shared" ref="C44:F44" si="23">C45</f>
        <v>120657.1</v>
      </c>
      <c r="D44" s="77">
        <f t="shared" si="23"/>
        <v>0</v>
      </c>
      <c r="E44" s="77">
        <f t="shared" si="23"/>
        <v>0</v>
      </c>
      <c r="F44" s="77">
        <f t="shared" si="23"/>
        <v>0</v>
      </c>
      <c r="G44" s="89" t="s">
        <v>254</v>
      </c>
      <c r="H44" s="89" t="s">
        <v>254</v>
      </c>
    </row>
    <row r="45" spans="2:8" x14ac:dyDescent="0.25">
      <c r="B45" s="23" t="s">
        <v>151</v>
      </c>
      <c r="C45" s="175">
        <v>120657.1</v>
      </c>
      <c r="D45" s="55">
        <v>0</v>
      </c>
      <c r="E45" s="55">
        <v>0</v>
      </c>
      <c r="F45" s="55">
        <v>0</v>
      </c>
      <c r="G45" s="90" t="s">
        <v>254</v>
      </c>
      <c r="H45" s="90" t="s">
        <v>254</v>
      </c>
    </row>
  </sheetData>
  <mergeCells count="2">
    <mergeCell ref="C1:F1"/>
    <mergeCell ref="B3:H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D27" sqref="D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5.25" customHeight="1" x14ac:dyDescent="0.25">
      <c r="C1" s="198" t="s">
        <v>347</v>
      </c>
      <c r="D1" s="198"/>
      <c r="E1" s="198"/>
      <c r="F1" s="198"/>
      <c r="G1" s="198"/>
    </row>
    <row r="2" spans="2:8" ht="18" x14ac:dyDescent="0.25">
      <c r="B2" s="2"/>
      <c r="C2" s="2"/>
      <c r="D2" s="2"/>
      <c r="E2" s="2"/>
      <c r="F2" s="3"/>
      <c r="G2" s="3"/>
      <c r="H2" s="3"/>
    </row>
    <row r="3" spans="2:8" ht="15.75" customHeight="1" x14ac:dyDescent="0.25">
      <c r="B3" s="224" t="s">
        <v>42</v>
      </c>
      <c r="C3" s="224"/>
      <c r="D3" s="224"/>
      <c r="E3" s="224"/>
      <c r="F3" s="224"/>
      <c r="G3" s="224"/>
      <c r="H3" s="224"/>
    </row>
    <row r="4" spans="2:8" ht="18" x14ac:dyDescent="0.25">
      <c r="B4" s="2"/>
      <c r="C4" s="2"/>
      <c r="D4" s="2"/>
      <c r="E4" s="2"/>
      <c r="F4" s="3"/>
      <c r="G4" s="3"/>
      <c r="H4" s="3"/>
    </row>
    <row r="5" spans="2:8" ht="25.5" x14ac:dyDescent="0.25">
      <c r="B5" s="31" t="s">
        <v>8</v>
      </c>
      <c r="C5" s="31" t="s">
        <v>332</v>
      </c>
      <c r="D5" s="31" t="s">
        <v>321</v>
      </c>
      <c r="E5" s="31" t="s">
        <v>322</v>
      </c>
      <c r="F5" s="31" t="s">
        <v>333</v>
      </c>
      <c r="G5" s="31" t="s">
        <v>17</v>
      </c>
      <c r="H5" s="31" t="s">
        <v>17</v>
      </c>
    </row>
    <row r="6" spans="2:8" x14ac:dyDescent="0.25"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 t="s">
        <v>19</v>
      </c>
      <c r="H6" s="31" t="s">
        <v>20</v>
      </c>
    </row>
    <row r="7" spans="2:8" s="28" customFormat="1" ht="15.75" customHeight="1" x14ac:dyDescent="0.25">
      <c r="B7" s="6" t="s">
        <v>35</v>
      </c>
      <c r="C7" s="27">
        <f t="shared" ref="C7:F7" si="0">C8</f>
        <v>32463891.219999999</v>
      </c>
      <c r="D7" s="27">
        <f t="shared" si="0"/>
        <v>37503161.170000002</v>
      </c>
      <c r="E7" s="27">
        <f t="shared" si="0"/>
        <v>37503161.170000002</v>
      </c>
      <c r="F7" s="27">
        <f t="shared" si="0"/>
        <v>35295324.659999996</v>
      </c>
      <c r="G7" s="87">
        <f>F7/C7*100</f>
        <v>108.72179314799959</v>
      </c>
      <c r="H7" s="87">
        <f>F7/E7*100</f>
        <v>94.11293224058636</v>
      </c>
    </row>
    <row r="8" spans="2:8" s="28" customFormat="1" ht="15.75" customHeight="1" x14ac:dyDescent="0.25">
      <c r="B8" s="6" t="s">
        <v>153</v>
      </c>
      <c r="C8" s="27">
        <f t="shared" ref="C8:F8" si="1">C9</f>
        <v>32463891.219999999</v>
      </c>
      <c r="D8" s="27">
        <f t="shared" si="1"/>
        <v>37503161.170000002</v>
      </c>
      <c r="E8" s="27">
        <f t="shared" si="1"/>
        <v>37503161.170000002</v>
      </c>
      <c r="F8" s="27">
        <f t="shared" si="1"/>
        <v>35295324.659999996</v>
      </c>
      <c r="G8" s="87">
        <f t="shared" ref="G8:G9" si="2">F8/C8*100</f>
        <v>108.72179314799959</v>
      </c>
      <c r="H8" s="87">
        <f t="shared" ref="H8:H9" si="3">F8/E8*100</f>
        <v>94.11293224058636</v>
      </c>
    </row>
    <row r="9" spans="2:8" ht="25.5" x14ac:dyDescent="0.25">
      <c r="B9" s="11" t="s">
        <v>152</v>
      </c>
      <c r="C9" s="4">
        <v>32463891.219999999</v>
      </c>
      <c r="D9" s="4">
        <v>37503161.170000002</v>
      </c>
      <c r="E9" s="4">
        <v>37503161.170000002</v>
      </c>
      <c r="F9" s="55">
        <v>35295324.659999996</v>
      </c>
      <c r="G9" s="86">
        <f t="shared" si="2"/>
        <v>108.72179314799959</v>
      </c>
      <c r="H9" s="86">
        <f t="shared" si="3"/>
        <v>94.11293224058636</v>
      </c>
    </row>
  </sheetData>
  <mergeCells count="2">
    <mergeCell ref="B3:H3"/>
    <mergeCell ref="C1:G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7"/>
  <sheetViews>
    <sheetView workbookViewId="0">
      <selection activeCell="H23" sqref="H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6" width="38.28515625" customWidth="1"/>
    <col min="7" max="10" width="25.28515625" customWidth="1"/>
    <col min="11" max="12" width="15.7109375" customWidth="1"/>
  </cols>
  <sheetData>
    <row r="1" spans="2:12" ht="34.5" customHeight="1" x14ac:dyDescent="0.25">
      <c r="F1" s="198" t="s">
        <v>347</v>
      </c>
      <c r="G1" s="198"/>
      <c r="H1" s="198"/>
      <c r="I1" s="198"/>
      <c r="J1" s="198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8" customHeight="1" x14ac:dyDescent="0.25">
      <c r="B3" s="224" t="s">
        <v>59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2:12" ht="15.75" customHeight="1" x14ac:dyDescent="0.25">
      <c r="B4" s="224" t="s">
        <v>38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2:12" ht="25.5" customHeight="1" x14ac:dyDescent="0.25">
      <c r="B6" s="221" t="s">
        <v>8</v>
      </c>
      <c r="C6" s="222"/>
      <c r="D6" s="222"/>
      <c r="E6" s="222"/>
      <c r="F6" s="223"/>
      <c r="G6" s="32" t="s">
        <v>61</v>
      </c>
      <c r="H6" s="31" t="s">
        <v>321</v>
      </c>
      <c r="I6" s="32" t="s">
        <v>322</v>
      </c>
      <c r="J6" s="32" t="s">
        <v>323</v>
      </c>
      <c r="K6" s="32" t="s">
        <v>17</v>
      </c>
      <c r="L6" s="32" t="s">
        <v>17</v>
      </c>
    </row>
    <row r="7" spans="2:12" x14ac:dyDescent="0.25">
      <c r="B7" s="221">
        <v>1</v>
      </c>
      <c r="C7" s="222"/>
      <c r="D7" s="222"/>
      <c r="E7" s="222"/>
      <c r="F7" s="223"/>
      <c r="G7" s="32">
        <v>2</v>
      </c>
      <c r="H7" s="32">
        <v>3</v>
      </c>
      <c r="I7" s="32">
        <v>4</v>
      </c>
      <c r="J7" s="32">
        <v>5</v>
      </c>
      <c r="K7" s="32" t="s">
        <v>19</v>
      </c>
      <c r="L7" s="32" t="s">
        <v>20</v>
      </c>
    </row>
    <row r="8" spans="2:12" s="28" customFormat="1" ht="25.5" x14ac:dyDescent="0.25">
      <c r="B8" s="6">
        <v>8</v>
      </c>
      <c r="C8" s="6"/>
      <c r="D8" s="6"/>
      <c r="E8" s="6"/>
      <c r="F8" s="6" t="s">
        <v>10</v>
      </c>
      <c r="G8" s="27">
        <f>G9</f>
        <v>120657.1</v>
      </c>
      <c r="H8" s="27">
        <f t="shared" ref="H8:J8" si="0">H9</f>
        <v>0</v>
      </c>
      <c r="I8" s="27">
        <f t="shared" si="0"/>
        <v>0</v>
      </c>
      <c r="J8" s="27">
        <f t="shared" si="0"/>
        <v>0</v>
      </c>
      <c r="K8" s="89" t="s">
        <v>254</v>
      </c>
      <c r="L8" s="89" t="s">
        <v>254</v>
      </c>
    </row>
    <row r="9" spans="2:12" x14ac:dyDescent="0.25">
      <c r="B9" s="6"/>
      <c r="C9" s="10">
        <v>84</v>
      </c>
      <c r="D9" s="10"/>
      <c r="E9" s="10"/>
      <c r="F9" s="10" t="s">
        <v>15</v>
      </c>
      <c r="G9" s="4">
        <f t="shared" ref="G9:J10" si="1">G10</f>
        <v>120657.1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89" t="s">
        <v>254</v>
      </c>
      <c r="L9" s="89" t="s">
        <v>254</v>
      </c>
    </row>
    <row r="10" spans="2:12" x14ac:dyDescent="0.25">
      <c r="B10" s="7"/>
      <c r="C10" s="7"/>
      <c r="D10" s="7">
        <v>844</v>
      </c>
      <c r="E10" s="7"/>
      <c r="F10" s="22" t="s">
        <v>161</v>
      </c>
      <c r="G10" s="4">
        <f t="shared" si="1"/>
        <v>120657.1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89" t="s">
        <v>254</v>
      </c>
      <c r="L10" s="89" t="s">
        <v>254</v>
      </c>
    </row>
    <row r="11" spans="2:12" x14ac:dyDescent="0.25">
      <c r="B11" s="7"/>
      <c r="C11" s="7"/>
      <c r="D11" s="7"/>
      <c r="E11" s="7">
        <v>8443</v>
      </c>
      <c r="F11" s="22" t="s">
        <v>161</v>
      </c>
      <c r="G11" s="4">
        <v>120657.1</v>
      </c>
      <c r="H11" s="4">
        <v>0</v>
      </c>
      <c r="I11" s="4">
        <v>0</v>
      </c>
      <c r="J11" s="55">
        <v>0</v>
      </c>
      <c r="K11" s="89" t="s">
        <v>254</v>
      </c>
      <c r="L11" s="89" t="s">
        <v>254</v>
      </c>
    </row>
    <row r="12" spans="2:12" s="28" customFormat="1" ht="25.5" x14ac:dyDescent="0.25">
      <c r="B12" s="9">
        <v>5</v>
      </c>
      <c r="C12" s="9"/>
      <c r="D12" s="9"/>
      <c r="E12" s="9"/>
      <c r="F12" s="15" t="s">
        <v>11</v>
      </c>
      <c r="G12" s="27">
        <f t="shared" ref="G12:J14" si="2">G13</f>
        <v>285623.26</v>
      </c>
      <c r="H12" s="27">
        <f t="shared" si="2"/>
        <v>0</v>
      </c>
      <c r="I12" s="27">
        <f t="shared" si="2"/>
        <v>0</v>
      </c>
      <c r="J12" s="27">
        <f t="shared" si="2"/>
        <v>0</v>
      </c>
      <c r="K12" s="89" t="s">
        <v>254</v>
      </c>
      <c r="L12" s="89" t="s">
        <v>254</v>
      </c>
    </row>
    <row r="13" spans="2:12" ht="25.5" x14ac:dyDescent="0.25">
      <c r="B13" s="10"/>
      <c r="C13" s="10">
        <v>54</v>
      </c>
      <c r="D13" s="10"/>
      <c r="E13" s="10"/>
      <c r="F13" s="16" t="s">
        <v>16</v>
      </c>
      <c r="G13" s="4">
        <f t="shared" ref="G13" si="3">G14+G16</f>
        <v>285623.26</v>
      </c>
      <c r="H13" s="4">
        <f t="shared" ref="H13:J13" si="4">H14+H16</f>
        <v>0</v>
      </c>
      <c r="I13" s="4">
        <f t="shared" si="4"/>
        <v>0</v>
      </c>
      <c r="J13" s="4">
        <f t="shared" si="4"/>
        <v>0</v>
      </c>
      <c r="K13" s="89" t="s">
        <v>254</v>
      </c>
      <c r="L13" s="89" t="s">
        <v>254</v>
      </c>
    </row>
    <row r="14" spans="2:12" ht="39.950000000000003" customHeight="1" x14ac:dyDescent="0.25">
      <c r="B14" s="10"/>
      <c r="C14" s="10"/>
      <c r="D14" s="10">
        <v>544</v>
      </c>
      <c r="E14" s="22"/>
      <c r="F14" s="22" t="s">
        <v>154</v>
      </c>
      <c r="G14" s="4">
        <f t="shared" si="2"/>
        <v>219701.5</v>
      </c>
      <c r="H14" s="4">
        <f t="shared" si="2"/>
        <v>0</v>
      </c>
      <c r="I14" s="4">
        <f t="shared" si="2"/>
        <v>0</v>
      </c>
      <c r="J14" s="4">
        <f t="shared" si="2"/>
        <v>0</v>
      </c>
      <c r="K14" s="89" t="s">
        <v>254</v>
      </c>
      <c r="L14" s="89" t="s">
        <v>254</v>
      </c>
    </row>
    <row r="15" spans="2:12" ht="39.950000000000003" customHeight="1" x14ac:dyDescent="0.25">
      <c r="B15" s="10"/>
      <c r="C15" s="10"/>
      <c r="D15" s="10"/>
      <c r="E15" s="22">
        <v>5443</v>
      </c>
      <c r="F15" s="22" t="s">
        <v>155</v>
      </c>
      <c r="G15" s="4">
        <v>219701.5</v>
      </c>
      <c r="H15" s="4">
        <v>0</v>
      </c>
      <c r="I15" s="5">
        <v>0</v>
      </c>
      <c r="J15" s="55">
        <v>0</v>
      </c>
      <c r="K15" s="89" t="s">
        <v>254</v>
      </c>
      <c r="L15" s="89" t="s">
        <v>254</v>
      </c>
    </row>
    <row r="16" spans="2:12" ht="39.950000000000003" customHeight="1" x14ac:dyDescent="0.25">
      <c r="B16" s="10"/>
      <c r="C16" s="10"/>
      <c r="D16" s="10">
        <v>545</v>
      </c>
      <c r="E16" s="22"/>
      <c r="F16" s="22" t="s">
        <v>163</v>
      </c>
      <c r="G16" s="4">
        <f t="shared" ref="G16" si="5">G17</f>
        <v>65921.759999999995</v>
      </c>
      <c r="H16" s="4">
        <f t="shared" ref="H16:I16" si="6">H17</f>
        <v>0</v>
      </c>
      <c r="I16" s="4">
        <f t="shared" si="6"/>
        <v>0</v>
      </c>
      <c r="J16" s="4">
        <f t="shared" ref="J16" si="7">J17</f>
        <v>0</v>
      </c>
      <c r="K16" s="89" t="s">
        <v>254</v>
      </c>
      <c r="L16" s="89" t="s">
        <v>254</v>
      </c>
    </row>
    <row r="17" spans="2:12" ht="39.950000000000003" customHeight="1" x14ac:dyDescent="0.25">
      <c r="B17" s="10"/>
      <c r="C17" s="10"/>
      <c r="D17" s="10"/>
      <c r="E17" s="22">
        <v>5453</v>
      </c>
      <c r="F17" s="22" t="s">
        <v>162</v>
      </c>
      <c r="G17" s="4">
        <v>65921.759999999995</v>
      </c>
      <c r="H17" s="4">
        <v>0</v>
      </c>
      <c r="I17" s="5">
        <v>0</v>
      </c>
      <c r="J17" s="55">
        <v>0</v>
      </c>
      <c r="K17" s="89" t="s">
        <v>254</v>
      </c>
      <c r="L17" s="89" t="s">
        <v>254</v>
      </c>
    </row>
  </sheetData>
  <mergeCells count="5">
    <mergeCell ref="B6:F6"/>
    <mergeCell ref="B3:L3"/>
    <mergeCell ref="B4:L4"/>
    <mergeCell ref="B7:F7"/>
    <mergeCell ref="F1:J1"/>
  </mergeCells>
  <pageMargins left="0.7" right="0.7" top="0.75" bottom="0.75" header="0.3" footer="0.3"/>
  <pageSetup paperSize="9" scale="62" fitToHeight="0" orientation="landscape" r:id="rId1"/>
  <ignoredErrors>
    <ignoredError sqref="J13 G13:I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6"/>
  <sheetViews>
    <sheetView workbookViewId="0">
      <selection activeCell="E26" sqref="E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8.25" customHeight="1" x14ac:dyDescent="0.25">
      <c r="C1" s="198" t="s">
        <v>347</v>
      </c>
      <c r="D1" s="198"/>
      <c r="E1" s="198"/>
      <c r="F1" s="198"/>
      <c r="G1" s="198"/>
    </row>
    <row r="2" spans="2:8" ht="18" x14ac:dyDescent="0.25">
      <c r="B2" s="2"/>
      <c r="C2" s="2"/>
      <c r="D2" s="2"/>
      <c r="E2" s="2"/>
      <c r="F2" s="3"/>
      <c r="G2" s="3"/>
      <c r="H2" s="3"/>
    </row>
    <row r="3" spans="2:8" ht="15.75" customHeight="1" x14ac:dyDescent="0.25">
      <c r="B3" s="224" t="s">
        <v>39</v>
      </c>
      <c r="C3" s="224"/>
      <c r="D3" s="224"/>
      <c r="E3" s="224"/>
      <c r="F3" s="224"/>
      <c r="G3" s="224"/>
      <c r="H3" s="224"/>
    </row>
    <row r="4" spans="2:8" ht="18" x14ac:dyDescent="0.25">
      <c r="B4" s="2"/>
      <c r="C4" s="2"/>
      <c r="D4" s="2"/>
      <c r="E4" s="2"/>
      <c r="F4" s="3"/>
      <c r="G4" s="3"/>
      <c r="H4" s="3"/>
    </row>
    <row r="5" spans="2:8" ht="25.5" x14ac:dyDescent="0.25">
      <c r="B5" s="31" t="s">
        <v>8</v>
      </c>
      <c r="C5" s="31" t="s">
        <v>61</v>
      </c>
      <c r="D5" s="31" t="s">
        <v>321</v>
      </c>
      <c r="E5" s="31" t="s">
        <v>322</v>
      </c>
      <c r="F5" s="31" t="s">
        <v>323</v>
      </c>
      <c r="G5" s="31" t="s">
        <v>17</v>
      </c>
      <c r="H5" s="31" t="s">
        <v>17</v>
      </c>
    </row>
    <row r="6" spans="2:8" x14ac:dyDescent="0.25"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 t="s">
        <v>19</v>
      </c>
      <c r="H6" s="31" t="s">
        <v>20</v>
      </c>
    </row>
    <row r="7" spans="2:8" s="28" customFormat="1" x14ac:dyDescent="0.25">
      <c r="B7" s="6" t="s">
        <v>40</v>
      </c>
      <c r="C7" s="27">
        <f t="shared" ref="C7:F7" si="0">C8</f>
        <v>120657.1</v>
      </c>
      <c r="D7" s="27">
        <f t="shared" si="0"/>
        <v>0</v>
      </c>
      <c r="E7" s="27">
        <f t="shared" si="0"/>
        <v>0</v>
      </c>
      <c r="F7" s="27">
        <f t="shared" si="0"/>
        <v>0</v>
      </c>
      <c r="G7" s="89" t="s">
        <v>254</v>
      </c>
      <c r="H7" s="89" t="s">
        <v>254</v>
      </c>
    </row>
    <row r="8" spans="2:8" s="28" customFormat="1" x14ac:dyDescent="0.25">
      <c r="B8" s="6" t="s">
        <v>150</v>
      </c>
      <c r="C8" s="27">
        <f t="shared" ref="C8:F8" si="1">C9</f>
        <v>120657.1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89" t="s">
        <v>254</v>
      </c>
      <c r="H8" s="89" t="s">
        <v>254</v>
      </c>
    </row>
    <row r="9" spans="2:8" x14ac:dyDescent="0.25">
      <c r="B9" s="25" t="s">
        <v>151</v>
      </c>
      <c r="C9" s="4">
        <v>120657.1</v>
      </c>
      <c r="D9" s="4">
        <v>0</v>
      </c>
      <c r="E9" s="4">
        <v>0</v>
      </c>
      <c r="F9" s="55">
        <v>0</v>
      </c>
      <c r="G9" s="89" t="s">
        <v>254</v>
      </c>
      <c r="H9" s="89" t="s">
        <v>254</v>
      </c>
    </row>
    <row r="10" spans="2:8" x14ac:dyDescent="0.25">
      <c r="B10" s="23"/>
      <c r="C10" s="4"/>
      <c r="D10" s="4"/>
      <c r="E10" s="5"/>
      <c r="F10" s="55"/>
      <c r="G10" s="89"/>
      <c r="H10" s="89"/>
    </row>
    <row r="11" spans="2:8" s="28" customFormat="1" ht="15.75" customHeight="1" x14ac:dyDescent="0.25">
      <c r="B11" s="6" t="s">
        <v>41</v>
      </c>
      <c r="C11" s="27">
        <f>C12+C15</f>
        <v>285623.26</v>
      </c>
      <c r="D11" s="27">
        <f>D12+D15</f>
        <v>0</v>
      </c>
      <c r="E11" s="27">
        <f>E12+E15</f>
        <v>0</v>
      </c>
      <c r="F11" s="27">
        <f>F12+F15</f>
        <v>0</v>
      </c>
      <c r="G11" s="89" t="s">
        <v>254</v>
      </c>
      <c r="H11" s="89" t="s">
        <v>254</v>
      </c>
    </row>
    <row r="12" spans="2:8" s="28" customFormat="1" ht="15.75" customHeight="1" x14ac:dyDescent="0.25">
      <c r="B12" s="6" t="s">
        <v>34</v>
      </c>
      <c r="C12" s="27">
        <f t="shared" ref="C12" si="2">C13+C14</f>
        <v>164966.15999999997</v>
      </c>
      <c r="D12" s="27">
        <f t="shared" ref="D12:F12" si="3">D13+D14</f>
        <v>0</v>
      </c>
      <c r="E12" s="27">
        <f t="shared" si="3"/>
        <v>0</v>
      </c>
      <c r="F12" s="27">
        <f t="shared" si="3"/>
        <v>0</v>
      </c>
      <c r="G12" s="89" t="s">
        <v>254</v>
      </c>
      <c r="H12" s="89" t="s">
        <v>254</v>
      </c>
    </row>
    <row r="13" spans="2:8" x14ac:dyDescent="0.25">
      <c r="B13" s="25" t="s">
        <v>139</v>
      </c>
      <c r="C13" s="4">
        <f>99044.4+65921.76</f>
        <v>164966.15999999997</v>
      </c>
      <c r="D13" s="4">
        <v>0</v>
      </c>
      <c r="E13" s="4">
        <v>0</v>
      </c>
      <c r="F13" s="55">
        <v>0</v>
      </c>
      <c r="G13" s="89" t="s">
        <v>254</v>
      </c>
      <c r="H13" s="89" t="s">
        <v>254</v>
      </c>
    </row>
    <row r="14" spans="2:8" x14ac:dyDescent="0.25">
      <c r="B14" s="25" t="s">
        <v>31</v>
      </c>
      <c r="C14" s="4">
        <v>0</v>
      </c>
      <c r="D14" s="4">
        <v>0</v>
      </c>
      <c r="E14" s="4">
        <v>0</v>
      </c>
      <c r="F14" s="55">
        <v>0</v>
      </c>
      <c r="G14" s="89" t="s">
        <v>254</v>
      </c>
      <c r="H14" s="89" t="s">
        <v>254</v>
      </c>
    </row>
    <row r="15" spans="2:8" x14ac:dyDescent="0.25">
      <c r="B15" s="6" t="s">
        <v>150</v>
      </c>
      <c r="C15" s="27">
        <f t="shared" ref="C15:F15" si="4">C16</f>
        <v>120657.1</v>
      </c>
      <c r="D15" s="27">
        <f t="shared" si="4"/>
        <v>0</v>
      </c>
      <c r="E15" s="27">
        <f t="shared" si="4"/>
        <v>0</v>
      </c>
      <c r="F15" s="27">
        <f t="shared" si="4"/>
        <v>0</v>
      </c>
      <c r="G15" s="89" t="s">
        <v>254</v>
      </c>
      <c r="H15" s="89" t="s">
        <v>254</v>
      </c>
    </row>
    <row r="16" spans="2:8" x14ac:dyDescent="0.25">
      <c r="B16" s="25" t="s">
        <v>156</v>
      </c>
      <c r="C16" s="4">
        <v>120657.1</v>
      </c>
      <c r="D16" s="4">
        <v>0</v>
      </c>
      <c r="E16" s="4">
        <v>0</v>
      </c>
      <c r="F16" s="55">
        <v>0</v>
      </c>
      <c r="G16" s="89" t="s">
        <v>254</v>
      </c>
      <c r="H16" s="89" t="s">
        <v>254</v>
      </c>
    </row>
  </sheetData>
  <mergeCells count="2">
    <mergeCell ref="B3:H3"/>
    <mergeCell ref="C1:G1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182"/>
  <sheetViews>
    <sheetView workbookViewId="0">
      <selection activeCell="D1" sqref="D1:H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3.28515625" customWidth="1"/>
    <col min="5" max="5" width="37.42578125" customWidth="1"/>
    <col min="6" max="7" width="25.28515625" style="196" customWidth="1"/>
    <col min="8" max="8" width="25.28515625" style="109" customWidth="1"/>
    <col min="9" max="9" width="15.7109375" style="109" customWidth="1"/>
  </cols>
  <sheetData>
    <row r="1" spans="2:9" ht="33" customHeight="1" x14ac:dyDescent="0.25">
      <c r="D1" s="198" t="s">
        <v>347</v>
      </c>
      <c r="E1" s="198"/>
      <c r="F1" s="198"/>
      <c r="G1" s="198"/>
      <c r="H1" s="198"/>
    </row>
    <row r="2" spans="2:9" ht="18" x14ac:dyDescent="0.25">
      <c r="B2" s="2"/>
      <c r="C2" s="2"/>
      <c r="D2" s="2"/>
      <c r="E2" s="2"/>
      <c r="F2" s="185"/>
      <c r="G2" s="185"/>
      <c r="H2" s="186"/>
      <c r="I2" s="106"/>
    </row>
    <row r="3" spans="2:9" ht="18" customHeight="1" x14ac:dyDescent="0.25">
      <c r="B3" s="224" t="s">
        <v>12</v>
      </c>
      <c r="C3" s="248"/>
      <c r="D3" s="248"/>
      <c r="E3" s="248"/>
      <c r="F3" s="248"/>
      <c r="G3" s="248"/>
      <c r="H3" s="248"/>
      <c r="I3" s="248"/>
    </row>
    <row r="4" spans="2:9" ht="18" x14ac:dyDescent="0.25">
      <c r="B4" s="2"/>
      <c r="C4" s="2"/>
      <c r="D4" s="2"/>
      <c r="E4" s="2"/>
      <c r="F4" s="185"/>
      <c r="G4" s="185"/>
      <c r="H4" s="186"/>
      <c r="I4" s="106"/>
    </row>
    <row r="5" spans="2:9" ht="15.75" x14ac:dyDescent="0.25">
      <c r="B5" s="249" t="s">
        <v>60</v>
      </c>
      <c r="C5" s="249"/>
      <c r="D5" s="249"/>
      <c r="E5" s="249"/>
      <c r="F5" s="249"/>
      <c r="G5" s="249"/>
      <c r="H5" s="249"/>
      <c r="I5" s="249"/>
    </row>
    <row r="6" spans="2:9" ht="18" x14ac:dyDescent="0.25">
      <c r="B6" s="2"/>
      <c r="C6" s="2"/>
      <c r="D6" s="2"/>
      <c r="E6" s="2"/>
      <c r="F6" s="185"/>
      <c r="G6" s="185"/>
      <c r="H6" s="186"/>
      <c r="I6" s="106"/>
    </row>
    <row r="7" spans="2:9" ht="25.5" x14ac:dyDescent="0.25">
      <c r="B7" s="221" t="s">
        <v>186</v>
      </c>
      <c r="C7" s="222"/>
      <c r="D7" s="222"/>
      <c r="E7" s="223"/>
      <c r="F7" s="107" t="s">
        <v>321</v>
      </c>
      <c r="G7" s="107" t="s">
        <v>322</v>
      </c>
      <c r="H7" s="107" t="s">
        <v>326</v>
      </c>
      <c r="I7" s="107" t="s">
        <v>17</v>
      </c>
    </row>
    <row r="8" spans="2:9" s="21" customFormat="1" ht="15.75" customHeight="1" x14ac:dyDescent="0.2">
      <c r="B8" s="221">
        <v>1</v>
      </c>
      <c r="C8" s="222"/>
      <c r="D8" s="222"/>
      <c r="E8" s="223"/>
      <c r="F8" s="85">
        <v>2</v>
      </c>
      <c r="G8" s="85">
        <v>3</v>
      </c>
      <c r="H8" s="85">
        <v>4</v>
      </c>
      <c r="I8" s="107" t="s">
        <v>43</v>
      </c>
    </row>
    <row r="9" spans="2:9" s="21" customFormat="1" ht="15.75" customHeight="1" x14ac:dyDescent="0.2">
      <c r="B9" s="203" t="s">
        <v>201</v>
      </c>
      <c r="C9" s="204"/>
      <c r="D9" s="204"/>
      <c r="E9" s="205"/>
      <c r="F9" s="117">
        <f>F162+F179</f>
        <v>195380</v>
      </c>
      <c r="G9" s="117">
        <f t="shared" ref="G9:H9" si="0">G162+G179</f>
        <v>195380</v>
      </c>
      <c r="H9" s="117">
        <f t="shared" si="0"/>
        <v>166970.52000000002</v>
      </c>
      <c r="I9" s="117">
        <f t="shared" ref="I9:I19" si="1">H9/G9*100</f>
        <v>85.45937148121611</v>
      </c>
    </row>
    <row r="10" spans="2:9" s="21" customFormat="1" ht="15.75" customHeight="1" x14ac:dyDescent="0.2">
      <c r="B10" s="203" t="s">
        <v>202</v>
      </c>
      <c r="C10" s="204"/>
      <c r="D10" s="204"/>
      <c r="E10" s="205"/>
      <c r="F10" s="117">
        <f>F148</f>
        <v>648937.73</v>
      </c>
      <c r="G10" s="117">
        <f>G148</f>
        <v>648937.73</v>
      </c>
      <c r="H10" s="117">
        <f>H148</f>
        <v>648938</v>
      </c>
      <c r="I10" s="117">
        <f t="shared" si="1"/>
        <v>100.00004160645737</v>
      </c>
    </row>
    <row r="11" spans="2:9" s="21" customFormat="1" ht="15.75" customHeight="1" x14ac:dyDescent="0.2">
      <c r="B11" s="203" t="s">
        <v>338</v>
      </c>
      <c r="C11" s="204"/>
      <c r="D11" s="204"/>
      <c r="E11" s="205"/>
      <c r="F11" s="117">
        <f>F22</f>
        <v>466419.32</v>
      </c>
      <c r="G11" s="117">
        <f>G22</f>
        <v>466419.32</v>
      </c>
      <c r="H11" s="117">
        <f>H22</f>
        <v>211251.06</v>
      </c>
      <c r="I11" s="117">
        <f t="shared" si="1"/>
        <v>45.29209038767948</v>
      </c>
    </row>
    <row r="12" spans="2:9" s="21" customFormat="1" ht="15.75" customHeight="1" x14ac:dyDescent="0.2">
      <c r="B12" s="203" t="s">
        <v>203</v>
      </c>
      <c r="C12" s="204"/>
      <c r="D12" s="204"/>
      <c r="E12" s="205"/>
      <c r="F12" s="117">
        <f>F26</f>
        <v>33000</v>
      </c>
      <c r="G12" s="117">
        <f>G26</f>
        <v>33000</v>
      </c>
      <c r="H12" s="117">
        <f>H26</f>
        <v>22160.6</v>
      </c>
      <c r="I12" s="117">
        <f t="shared" si="1"/>
        <v>67.153333333333336</v>
      </c>
    </row>
    <row r="13" spans="2:9" s="21" customFormat="1" ht="15.75" customHeight="1" x14ac:dyDescent="0.2">
      <c r="B13" s="203" t="s">
        <v>204</v>
      </c>
      <c r="C13" s="204"/>
      <c r="D13" s="204"/>
      <c r="E13" s="205"/>
      <c r="F13" s="117">
        <f>F40</f>
        <v>3335920</v>
      </c>
      <c r="G13" s="117">
        <f>G40</f>
        <v>3335920</v>
      </c>
      <c r="H13" s="117">
        <f>H40</f>
        <v>3758877.7300000004</v>
      </c>
      <c r="I13" s="117">
        <f t="shared" si="1"/>
        <v>112.67889307897072</v>
      </c>
    </row>
    <row r="14" spans="2:9" s="21" customFormat="1" ht="15.75" customHeight="1" x14ac:dyDescent="0.2">
      <c r="B14" s="203" t="s">
        <v>205</v>
      </c>
      <c r="C14" s="204"/>
      <c r="D14" s="204"/>
      <c r="E14" s="205"/>
      <c r="F14" s="117">
        <f>F86</f>
        <v>3075000</v>
      </c>
      <c r="G14" s="117">
        <f>G86</f>
        <v>3075000</v>
      </c>
      <c r="H14" s="117">
        <f>H86</f>
        <v>3705771.66</v>
      </c>
      <c r="I14" s="117">
        <f t="shared" si="1"/>
        <v>120.51289951219513</v>
      </c>
    </row>
    <row r="15" spans="2:9" s="21" customFormat="1" ht="15.75" customHeight="1" x14ac:dyDescent="0.2">
      <c r="B15" s="203" t="s">
        <v>206</v>
      </c>
      <c r="C15" s="204"/>
      <c r="D15" s="204"/>
      <c r="E15" s="205"/>
      <c r="F15" s="117">
        <f>F105</f>
        <v>2870673.33</v>
      </c>
      <c r="G15" s="117">
        <f>G105</f>
        <v>2870673.33</v>
      </c>
      <c r="H15" s="117">
        <f>H105</f>
        <v>508809.68000000005</v>
      </c>
      <c r="I15" s="117">
        <f t="shared" si="1"/>
        <v>17.724401961124574</v>
      </c>
    </row>
    <row r="16" spans="2:9" s="21" customFormat="1" ht="15.75" customHeight="1" x14ac:dyDescent="0.2">
      <c r="B16" s="203" t="s">
        <v>207</v>
      </c>
      <c r="C16" s="204"/>
      <c r="D16" s="204"/>
      <c r="E16" s="205"/>
      <c r="F16" s="117">
        <f>F118</f>
        <v>22145210.399999999</v>
      </c>
      <c r="G16" s="117">
        <f>G118</f>
        <v>22145210.399999999</v>
      </c>
      <c r="H16" s="117">
        <f>H118</f>
        <v>21131218.18</v>
      </c>
      <c r="I16" s="117">
        <f t="shared" si="1"/>
        <v>95.421166917429701</v>
      </c>
    </row>
    <row r="17" spans="2:10" s="21" customFormat="1" ht="15.75" customHeight="1" x14ac:dyDescent="0.2">
      <c r="B17" s="203" t="s">
        <v>208</v>
      </c>
      <c r="C17" s="204"/>
      <c r="D17" s="204"/>
      <c r="E17" s="205"/>
      <c r="F17" s="117">
        <f>F129</f>
        <v>4704070.12</v>
      </c>
      <c r="G17" s="117">
        <f>G129</f>
        <v>4704070.12</v>
      </c>
      <c r="H17" s="117">
        <f>H129</f>
        <v>5133439.5999999996</v>
      </c>
      <c r="I17" s="117">
        <f t="shared" si="1"/>
        <v>109.1276164905467</v>
      </c>
    </row>
    <row r="18" spans="2:10" s="21" customFormat="1" ht="15.75" customHeight="1" x14ac:dyDescent="0.2">
      <c r="B18" s="203" t="s">
        <v>209</v>
      </c>
      <c r="C18" s="204"/>
      <c r="D18" s="204"/>
      <c r="E18" s="205"/>
      <c r="F18" s="117">
        <f>F141</f>
        <v>28550</v>
      </c>
      <c r="G18" s="117">
        <f>G141</f>
        <v>28550</v>
      </c>
      <c r="H18" s="117">
        <f>H141</f>
        <v>7887.63</v>
      </c>
      <c r="I18" s="117">
        <f t="shared" si="1"/>
        <v>27.627425569176882</v>
      </c>
    </row>
    <row r="19" spans="2:10" s="21" customFormat="1" ht="15.75" customHeight="1" x14ac:dyDescent="0.2">
      <c r="B19" s="203" t="s">
        <v>210</v>
      </c>
      <c r="C19" s="204"/>
      <c r="D19" s="204"/>
      <c r="E19" s="205"/>
      <c r="F19" s="117">
        <f>SUM(F9:F18)</f>
        <v>37503160.899999999</v>
      </c>
      <c r="G19" s="117">
        <f>SUM(G9:G18)</f>
        <v>37503160.899999999</v>
      </c>
      <c r="H19" s="117">
        <f>SUM(H9:H18)</f>
        <v>35295324.660000004</v>
      </c>
      <c r="I19" s="117">
        <f t="shared" si="1"/>
        <v>94.112932918142391</v>
      </c>
    </row>
    <row r="20" spans="2:10" s="34" customFormat="1" ht="30" customHeight="1" x14ac:dyDescent="0.2">
      <c r="B20" s="229" t="s">
        <v>167</v>
      </c>
      <c r="C20" s="230"/>
      <c r="D20" s="231"/>
      <c r="E20" s="93" t="s">
        <v>177</v>
      </c>
      <c r="F20" s="173">
        <f>F21</f>
        <v>36658843.169999994</v>
      </c>
      <c r="G20" s="173">
        <f>G21</f>
        <v>36658843.169999994</v>
      </c>
      <c r="H20" s="104">
        <f t="shared" ref="H20" si="2">H21</f>
        <v>34479416.140000001</v>
      </c>
      <c r="I20" s="104">
        <f t="shared" ref="I20:I87" si="3">H20/G20*100</f>
        <v>94.054839592473712</v>
      </c>
    </row>
    <row r="21" spans="2:10" s="34" customFormat="1" ht="30" customHeight="1" x14ac:dyDescent="0.2">
      <c r="B21" s="229" t="s">
        <v>168</v>
      </c>
      <c r="C21" s="230"/>
      <c r="D21" s="231"/>
      <c r="E21" s="93" t="s">
        <v>178</v>
      </c>
      <c r="F21" s="173">
        <f>F22+F26+F40+F86+F105+F118+F129+F141</f>
        <v>36658843.169999994</v>
      </c>
      <c r="G21" s="173">
        <f t="shared" ref="G21:H21" si="4">G22+G26+G40+G86+G105+G118+G129+G141</f>
        <v>36658843.169999994</v>
      </c>
      <c r="H21" s="173">
        <f t="shared" si="4"/>
        <v>34479416.140000001</v>
      </c>
      <c r="I21" s="104">
        <f t="shared" si="3"/>
        <v>94.054839592473712</v>
      </c>
    </row>
    <row r="22" spans="2:10" s="34" customFormat="1" x14ac:dyDescent="0.2">
      <c r="B22" s="245" t="s">
        <v>344</v>
      </c>
      <c r="C22" s="246"/>
      <c r="D22" s="247"/>
      <c r="E22" s="100" t="s">
        <v>345</v>
      </c>
      <c r="F22" s="172">
        <f t="shared" ref="F22:G23" si="5">F23</f>
        <v>466419.32</v>
      </c>
      <c r="G22" s="172">
        <f t="shared" si="5"/>
        <v>466419.32</v>
      </c>
      <c r="H22" s="105">
        <f t="shared" ref="H22:H23" si="6">H23</f>
        <v>211251.06</v>
      </c>
      <c r="I22" s="104">
        <f t="shared" si="3"/>
        <v>45.29209038767948</v>
      </c>
    </row>
    <row r="23" spans="2:10" s="34" customFormat="1" ht="25.5" x14ac:dyDescent="0.2">
      <c r="B23" s="229">
        <v>4</v>
      </c>
      <c r="C23" s="230"/>
      <c r="D23" s="231"/>
      <c r="E23" s="93" t="s">
        <v>6</v>
      </c>
      <c r="F23" s="173">
        <f t="shared" si="5"/>
        <v>466419.32</v>
      </c>
      <c r="G23" s="173">
        <f t="shared" si="5"/>
        <v>466419.32</v>
      </c>
      <c r="H23" s="173">
        <f t="shared" si="6"/>
        <v>211251.06</v>
      </c>
      <c r="I23" s="104">
        <f t="shared" si="3"/>
        <v>45.29209038767948</v>
      </c>
    </row>
    <row r="24" spans="2:10" s="34" customFormat="1" ht="25.5" x14ac:dyDescent="0.2">
      <c r="B24" s="95">
        <v>45</v>
      </c>
      <c r="C24" s="96"/>
      <c r="D24" s="97"/>
      <c r="E24" s="10" t="s">
        <v>137</v>
      </c>
      <c r="F24" s="187">
        <v>466419.32</v>
      </c>
      <c r="G24" s="187">
        <v>466419.32</v>
      </c>
      <c r="H24" s="187">
        <v>211251.06</v>
      </c>
      <c r="I24" s="108">
        <f t="shared" si="3"/>
        <v>45.29209038767948</v>
      </c>
    </row>
    <row r="25" spans="2:10" s="34" customFormat="1" x14ac:dyDescent="0.2">
      <c r="B25" s="95">
        <v>4511</v>
      </c>
      <c r="C25" s="96"/>
      <c r="D25" s="97"/>
      <c r="E25" s="110" t="s">
        <v>193</v>
      </c>
      <c r="F25" s="188"/>
      <c r="G25" s="188"/>
      <c r="H25" s="188"/>
      <c r="I25" s="173"/>
      <c r="J25" s="111"/>
    </row>
    <row r="26" spans="2:10" s="34" customFormat="1" x14ac:dyDescent="0.2">
      <c r="B26" s="245" t="s">
        <v>170</v>
      </c>
      <c r="C26" s="246"/>
      <c r="D26" s="247"/>
      <c r="E26" s="100" t="s">
        <v>180</v>
      </c>
      <c r="F26" s="172">
        <f>F27+F34</f>
        <v>33000</v>
      </c>
      <c r="G26" s="172">
        <f>G27+G34</f>
        <v>33000</v>
      </c>
      <c r="H26" s="105">
        <f>H27+H34</f>
        <v>22160.6</v>
      </c>
      <c r="I26" s="105">
        <f t="shared" si="3"/>
        <v>67.153333333333336</v>
      </c>
    </row>
    <row r="27" spans="2:10" s="34" customFormat="1" x14ac:dyDescent="0.2">
      <c r="B27" s="229">
        <v>3</v>
      </c>
      <c r="C27" s="230"/>
      <c r="D27" s="231"/>
      <c r="E27" s="93" t="s">
        <v>4</v>
      </c>
      <c r="F27" s="189">
        <f>F28</f>
        <v>20000</v>
      </c>
      <c r="G27" s="189">
        <f>G28</f>
        <v>20000</v>
      </c>
      <c r="H27" s="190">
        <f>H28</f>
        <v>12271</v>
      </c>
      <c r="I27" s="104">
        <f t="shared" si="3"/>
        <v>61.355000000000004</v>
      </c>
    </row>
    <row r="28" spans="2:10" s="34" customFormat="1" x14ac:dyDescent="0.2">
      <c r="B28" s="232">
        <v>32</v>
      </c>
      <c r="C28" s="233"/>
      <c r="D28" s="234"/>
      <c r="E28" s="33" t="s">
        <v>14</v>
      </c>
      <c r="F28" s="187">
        <v>20000</v>
      </c>
      <c r="G28" s="187">
        <v>20000</v>
      </c>
      <c r="H28" s="187">
        <f>H29+H30+H31+H32+H33</f>
        <v>12271</v>
      </c>
      <c r="I28" s="108">
        <f t="shared" si="3"/>
        <v>61.355000000000004</v>
      </c>
    </row>
    <row r="29" spans="2:10" s="34" customFormat="1" x14ac:dyDescent="0.2">
      <c r="B29" s="95">
        <v>3211</v>
      </c>
      <c r="C29" s="96"/>
      <c r="D29" s="97"/>
      <c r="E29" s="33" t="s">
        <v>30</v>
      </c>
      <c r="F29" s="187"/>
      <c r="G29" s="187"/>
      <c r="H29" s="108">
        <v>426.39</v>
      </c>
      <c r="I29" s="108"/>
    </row>
    <row r="30" spans="2:10" s="34" customFormat="1" x14ac:dyDescent="0.2">
      <c r="B30" s="95">
        <v>3213</v>
      </c>
      <c r="C30" s="96"/>
      <c r="D30" s="97"/>
      <c r="E30" s="33" t="s">
        <v>89</v>
      </c>
      <c r="F30" s="187"/>
      <c r="G30" s="187"/>
      <c r="H30" s="108">
        <v>3039.21</v>
      </c>
      <c r="I30" s="108"/>
    </row>
    <row r="31" spans="2:10" s="34" customFormat="1" x14ac:dyDescent="0.2">
      <c r="B31" s="95">
        <v>3222</v>
      </c>
      <c r="C31" s="96"/>
      <c r="D31" s="97"/>
      <c r="E31" s="33" t="s">
        <v>92</v>
      </c>
      <c r="F31" s="187"/>
      <c r="G31" s="187"/>
      <c r="H31" s="108">
        <v>496.17</v>
      </c>
      <c r="I31" s="108"/>
    </row>
    <row r="32" spans="2:10" s="34" customFormat="1" x14ac:dyDescent="0.2">
      <c r="B32" s="95">
        <v>3225</v>
      </c>
      <c r="C32" s="96"/>
      <c r="D32" s="97"/>
      <c r="E32" s="33" t="s">
        <v>95</v>
      </c>
      <c r="F32" s="187"/>
      <c r="G32" s="187"/>
      <c r="H32" s="108">
        <v>1279.23</v>
      </c>
      <c r="I32" s="108"/>
    </row>
    <row r="33" spans="2:9" s="34" customFormat="1" x14ac:dyDescent="0.2">
      <c r="B33" s="95">
        <v>3299</v>
      </c>
      <c r="C33" s="96"/>
      <c r="D33" s="97"/>
      <c r="E33" s="33" t="s">
        <v>107</v>
      </c>
      <c r="F33" s="187"/>
      <c r="G33" s="187"/>
      <c r="H33" s="108">
        <v>7030</v>
      </c>
      <c r="I33" s="108"/>
    </row>
    <row r="34" spans="2:9" s="34" customFormat="1" ht="25.5" x14ac:dyDescent="0.2">
      <c r="B34" s="229">
        <v>4</v>
      </c>
      <c r="C34" s="230"/>
      <c r="D34" s="231"/>
      <c r="E34" s="93" t="s">
        <v>6</v>
      </c>
      <c r="F34" s="173">
        <f>F35</f>
        <v>13000</v>
      </c>
      <c r="G34" s="173">
        <f>G35</f>
        <v>13000</v>
      </c>
      <c r="H34" s="104">
        <f>H35</f>
        <v>9889.6</v>
      </c>
      <c r="I34" s="104">
        <f t="shared" si="3"/>
        <v>76.073846153846162</v>
      </c>
    </row>
    <row r="35" spans="2:9" s="34" customFormat="1" ht="25.5" x14ac:dyDescent="0.2">
      <c r="B35" s="232">
        <v>42</v>
      </c>
      <c r="C35" s="233"/>
      <c r="D35" s="234"/>
      <c r="E35" s="33" t="s">
        <v>126</v>
      </c>
      <c r="F35" s="187">
        <v>13000</v>
      </c>
      <c r="G35" s="187">
        <v>13000</v>
      </c>
      <c r="H35" s="187">
        <f>H36+H37+H38+H39</f>
        <v>9889.6</v>
      </c>
      <c r="I35" s="108">
        <f t="shared" si="3"/>
        <v>76.073846153846162</v>
      </c>
    </row>
    <row r="36" spans="2:9" s="34" customFormat="1" x14ac:dyDescent="0.2">
      <c r="B36" s="95">
        <v>4221</v>
      </c>
      <c r="C36" s="96"/>
      <c r="D36" s="97"/>
      <c r="E36" s="33" t="s">
        <v>130</v>
      </c>
      <c r="F36" s="187"/>
      <c r="G36" s="187"/>
      <c r="H36" s="108">
        <v>669.1</v>
      </c>
      <c r="I36" s="108"/>
    </row>
    <row r="37" spans="2:9" s="34" customFormat="1" x14ac:dyDescent="0.2">
      <c r="B37" s="95">
        <v>4224</v>
      </c>
      <c r="C37" s="96"/>
      <c r="D37" s="97"/>
      <c r="E37" s="33" t="s">
        <v>133</v>
      </c>
      <c r="F37" s="187"/>
      <c r="G37" s="187"/>
      <c r="H37" s="108">
        <v>7590.5</v>
      </c>
      <c r="I37" s="108"/>
    </row>
    <row r="38" spans="2:9" s="34" customFormat="1" ht="15" customHeight="1" x14ac:dyDescent="0.2">
      <c r="B38" s="95">
        <v>4227</v>
      </c>
      <c r="C38" s="96"/>
      <c r="D38" s="97"/>
      <c r="E38" s="33" t="s">
        <v>134</v>
      </c>
      <c r="F38" s="187"/>
      <c r="G38" s="187"/>
      <c r="H38" s="108">
        <v>1500</v>
      </c>
      <c r="I38" s="108"/>
    </row>
    <row r="39" spans="2:9" s="34" customFormat="1" ht="15" customHeight="1" x14ac:dyDescent="0.2">
      <c r="B39" s="95">
        <v>4241</v>
      </c>
      <c r="C39" s="96"/>
      <c r="D39" s="97"/>
      <c r="E39" s="33" t="s">
        <v>337</v>
      </c>
      <c r="F39" s="187"/>
      <c r="G39" s="187"/>
      <c r="H39" s="108">
        <v>130</v>
      </c>
      <c r="I39" s="108"/>
    </row>
    <row r="40" spans="2:9" s="34" customFormat="1" x14ac:dyDescent="0.2">
      <c r="B40" s="94" t="s">
        <v>171</v>
      </c>
      <c r="C40" s="98"/>
      <c r="D40" s="99"/>
      <c r="E40" s="100" t="s">
        <v>181</v>
      </c>
      <c r="F40" s="172">
        <f>F41+F73</f>
        <v>3335920</v>
      </c>
      <c r="G40" s="172">
        <f t="shared" ref="G40:H40" si="7">G41+G73</f>
        <v>3335920</v>
      </c>
      <c r="H40" s="172">
        <f t="shared" si="7"/>
        <v>3758877.7300000004</v>
      </c>
      <c r="I40" s="105">
        <f t="shared" si="3"/>
        <v>112.67889307897072</v>
      </c>
    </row>
    <row r="41" spans="2:9" s="34" customFormat="1" x14ac:dyDescent="0.2">
      <c r="B41" s="229">
        <v>3</v>
      </c>
      <c r="C41" s="230"/>
      <c r="D41" s="231"/>
      <c r="E41" s="93" t="s">
        <v>4</v>
      </c>
      <c r="F41" s="173">
        <f>F42+F47+F64+F69+F71</f>
        <v>3234804.73</v>
      </c>
      <c r="G41" s="173">
        <f t="shared" ref="G41:H41" si="8">G42+G47+G64+G69+G71</f>
        <v>3234804.73</v>
      </c>
      <c r="H41" s="173">
        <f t="shared" si="8"/>
        <v>3590430.0100000002</v>
      </c>
      <c r="I41" s="104">
        <f t="shared" si="3"/>
        <v>110.99371707670281</v>
      </c>
    </row>
    <row r="42" spans="2:9" x14ac:dyDescent="0.25">
      <c r="B42" s="232">
        <v>31</v>
      </c>
      <c r="C42" s="233"/>
      <c r="D42" s="234"/>
      <c r="E42" s="33" t="s">
        <v>5</v>
      </c>
      <c r="F42" s="191">
        <v>1818659.6</v>
      </c>
      <c r="G42" s="191">
        <v>1818659.6</v>
      </c>
      <c r="H42" s="187">
        <f>H43+H44+H45+H46</f>
        <v>2066557.5200000003</v>
      </c>
      <c r="I42" s="86">
        <f t="shared" si="3"/>
        <v>113.63080369740442</v>
      </c>
    </row>
    <row r="43" spans="2:9" x14ac:dyDescent="0.25">
      <c r="B43" s="95">
        <v>3111</v>
      </c>
      <c r="C43" s="96"/>
      <c r="D43" s="97"/>
      <c r="E43" s="33" t="s">
        <v>28</v>
      </c>
      <c r="F43" s="187"/>
      <c r="G43" s="187"/>
      <c r="H43" s="86">
        <v>1788457.82</v>
      </c>
      <c r="I43" s="86"/>
    </row>
    <row r="44" spans="2:9" x14ac:dyDescent="0.25">
      <c r="B44" s="95">
        <v>3113</v>
      </c>
      <c r="C44" s="96"/>
      <c r="D44" s="97"/>
      <c r="E44" s="33" t="s">
        <v>194</v>
      </c>
      <c r="F44" s="187"/>
      <c r="G44" s="187"/>
      <c r="H44" s="86">
        <v>96264.85</v>
      </c>
      <c r="I44" s="86"/>
    </row>
    <row r="45" spans="2:9" x14ac:dyDescent="0.25">
      <c r="B45" s="95">
        <v>3114</v>
      </c>
      <c r="C45" s="96"/>
      <c r="D45" s="97"/>
      <c r="E45" s="33" t="s">
        <v>195</v>
      </c>
      <c r="F45" s="187"/>
      <c r="G45" s="187"/>
      <c r="H45" s="86">
        <v>46834.85</v>
      </c>
      <c r="I45" s="86"/>
    </row>
    <row r="46" spans="2:9" ht="15" customHeight="1" x14ac:dyDescent="0.25">
      <c r="B46" s="95">
        <v>3132</v>
      </c>
      <c r="C46" s="96"/>
      <c r="D46" s="97"/>
      <c r="E46" s="33" t="s">
        <v>196</v>
      </c>
      <c r="F46" s="187"/>
      <c r="G46" s="187"/>
      <c r="H46" s="86">
        <v>135000</v>
      </c>
      <c r="I46" s="86"/>
    </row>
    <row r="47" spans="2:9" x14ac:dyDescent="0.25">
      <c r="B47" s="232">
        <v>32</v>
      </c>
      <c r="C47" s="233"/>
      <c r="D47" s="234"/>
      <c r="E47" s="33" t="s">
        <v>14</v>
      </c>
      <c r="F47" s="191">
        <v>1328914.21</v>
      </c>
      <c r="G47" s="191">
        <v>1328914.21</v>
      </c>
      <c r="H47" s="187">
        <f>SUM(H48:H63)</f>
        <v>1433575.25</v>
      </c>
      <c r="I47" s="86">
        <f t="shared" si="3"/>
        <v>107.87568070327129</v>
      </c>
    </row>
    <row r="48" spans="2:9" x14ac:dyDescent="0.25">
      <c r="B48" s="95">
        <v>3221</v>
      </c>
      <c r="C48" s="96"/>
      <c r="D48" s="97"/>
      <c r="E48" s="33" t="s">
        <v>91</v>
      </c>
      <c r="F48" s="187"/>
      <c r="G48" s="187"/>
      <c r="H48" s="86">
        <v>324571.43</v>
      </c>
      <c r="I48" s="86"/>
    </row>
    <row r="49" spans="2:9" x14ac:dyDescent="0.25">
      <c r="B49" s="95">
        <v>3223</v>
      </c>
      <c r="C49" s="96"/>
      <c r="D49" s="97"/>
      <c r="E49" s="33" t="s">
        <v>93</v>
      </c>
      <c r="F49" s="187"/>
      <c r="G49" s="187"/>
      <c r="H49" s="86">
        <v>4510.6400000000003</v>
      </c>
      <c r="I49" s="86"/>
    </row>
    <row r="50" spans="2:9" ht="25.5" x14ac:dyDescent="0.25">
      <c r="B50" s="95">
        <v>3224</v>
      </c>
      <c r="C50" s="96"/>
      <c r="D50" s="97"/>
      <c r="E50" s="33" t="s">
        <v>94</v>
      </c>
      <c r="F50" s="187"/>
      <c r="G50" s="187"/>
      <c r="H50" s="86">
        <v>99049.34</v>
      </c>
      <c r="I50" s="86"/>
    </row>
    <row r="51" spans="2:9" x14ac:dyDescent="0.25">
      <c r="B51" s="95">
        <v>3225</v>
      </c>
      <c r="C51" s="96"/>
      <c r="D51" s="97"/>
      <c r="E51" s="33" t="s">
        <v>95</v>
      </c>
      <c r="F51" s="187"/>
      <c r="G51" s="187"/>
      <c r="H51" s="86">
        <v>43012.92</v>
      </c>
      <c r="I51" s="86"/>
    </row>
    <row r="52" spans="2:9" x14ac:dyDescent="0.25">
      <c r="B52" s="95">
        <v>3227</v>
      </c>
      <c r="C52" s="96"/>
      <c r="D52" s="97"/>
      <c r="E52" s="33" t="s">
        <v>197</v>
      </c>
      <c r="F52" s="187"/>
      <c r="G52" s="187"/>
      <c r="H52" s="86">
        <v>3516.25</v>
      </c>
      <c r="I52" s="86"/>
    </row>
    <row r="53" spans="2:9" x14ac:dyDescent="0.25">
      <c r="B53" s="95">
        <v>3231</v>
      </c>
      <c r="C53" s="96"/>
      <c r="D53" s="97"/>
      <c r="E53" s="33" t="s">
        <v>98</v>
      </c>
      <c r="F53" s="187"/>
      <c r="G53" s="187"/>
      <c r="H53" s="86">
        <v>101835.69</v>
      </c>
      <c r="I53" s="86"/>
    </row>
    <row r="54" spans="2:9" x14ac:dyDescent="0.25">
      <c r="B54" s="95">
        <v>3232</v>
      </c>
      <c r="C54" s="96"/>
      <c r="D54" s="97"/>
      <c r="E54" s="33" t="s">
        <v>99</v>
      </c>
      <c r="F54" s="187"/>
      <c r="G54" s="187"/>
      <c r="H54" s="86">
        <v>181842.6</v>
      </c>
      <c r="I54" s="86"/>
    </row>
    <row r="55" spans="2:9" x14ac:dyDescent="0.25">
      <c r="B55" s="95">
        <v>3233</v>
      </c>
      <c r="C55" s="96"/>
      <c r="D55" s="97"/>
      <c r="E55" s="33" t="s">
        <v>100</v>
      </c>
      <c r="F55" s="187"/>
      <c r="G55" s="187"/>
      <c r="H55" s="86">
        <v>8181.78</v>
      </c>
      <c r="I55" s="86"/>
    </row>
    <row r="56" spans="2:9" x14ac:dyDescent="0.25">
      <c r="B56" s="95">
        <v>3234</v>
      </c>
      <c r="C56" s="96"/>
      <c r="D56" s="97"/>
      <c r="E56" s="33" t="s">
        <v>101</v>
      </c>
      <c r="F56" s="187"/>
      <c r="G56" s="187"/>
      <c r="H56" s="86">
        <v>398139.9</v>
      </c>
      <c r="I56" s="86"/>
    </row>
    <row r="57" spans="2:9" x14ac:dyDescent="0.25">
      <c r="B57" s="95">
        <v>3235</v>
      </c>
      <c r="C57" s="96"/>
      <c r="D57" s="97"/>
      <c r="E57" s="33" t="s">
        <v>102</v>
      </c>
      <c r="F57" s="187"/>
      <c r="G57" s="187"/>
      <c r="H57" s="86">
        <v>39134.400000000001</v>
      </c>
      <c r="I57" s="86"/>
    </row>
    <row r="58" spans="2:9" x14ac:dyDescent="0.25">
      <c r="B58" s="95">
        <v>3236</v>
      </c>
      <c r="C58" s="96"/>
      <c r="D58" s="97"/>
      <c r="E58" s="33" t="s">
        <v>103</v>
      </c>
      <c r="F58" s="187"/>
      <c r="G58" s="187"/>
      <c r="H58" s="86">
        <v>131174.78</v>
      </c>
      <c r="I58" s="86"/>
    </row>
    <row r="59" spans="2:9" x14ac:dyDescent="0.25">
      <c r="B59" s="95">
        <v>3237</v>
      </c>
      <c r="C59" s="96"/>
      <c r="D59" s="97"/>
      <c r="E59" s="33" t="s">
        <v>104</v>
      </c>
      <c r="F59" s="187"/>
      <c r="G59" s="187"/>
      <c r="H59" s="86">
        <v>51931.1</v>
      </c>
      <c r="I59" s="86"/>
    </row>
    <row r="60" spans="2:9" x14ac:dyDescent="0.25">
      <c r="B60" s="95">
        <v>3238</v>
      </c>
      <c r="C60" s="96"/>
      <c r="D60" s="97"/>
      <c r="E60" s="33" t="s">
        <v>105</v>
      </c>
      <c r="F60" s="187"/>
      <c r="G60" s="187"/>
      <c r="H60" s="86">
        <v>16745.98</v>
      </c>
      <c r="I60" s="86"/>
    </row>
    <row r="61" spans="2:9" x14ac:dyDescent="0.25">
      <c r="B61" s="95">
        <v>3239</v>
      </c>
      <c r="C61" s="96"/>
      <c r="D61" s="97"/>
      <c r="E61" s="33" t="s">
        <v>106</v>
      </c>
      <c r="F61" s="187"/>
      <c r="G61" s="187"/>
      <c r="H61" s="86">
        <v>18645.23</v>
      </c>
      <c r="I61" s="86"/>
    </row>
    <row r="62" spans="2:9" ht="25.5" x14ac:dyDescent="0.25">
      <c r="B62" s="95">
        <v>3241</v>
      </c>
      <c r="C62" s="96"/>
      <c r="D62" s="97"/>
      <c r="E62" s="33" t="s">
        <v>198</v>
      </c>
      <c r="F62" s="187"/>
      <c r="G62" s="187"/>
      <c r="H62" s="86">
        <v>5807.06</v>
      </c>
      <c r="I62" s="86"/>
    </row>
    <row r="63" spans="2:9" x14ac:dyDescent="0.25">
      <c r="B63" s="95">
        <v>3296</v>
      </c>
      <c r="C63" s="96"/>
      <c r="D63" s="97"/>
      <c r="E63" s="33" t="s">
        <v>113</v>
      </c>
      <c r="F63" s="187"/>
      <c r="G63" s="187"/>
      <c r="H63" s="86">
        <v>5476.15</v>
      </c>
      <c r="I63" s="86"/>
    </row>
    <row r="64" spans="2:9" x14ac:dyDescent="0.25">
      <c r="B64" s="232">
        <v>34</v>
      </c>
      <c r="C64" s="233"/>
      <c r="D64" s="234"/>
      <c r="E64" s="7" t="s">
        <v>114</v>
      </c>
      <c r="F64" s="187">
        <v>85730</v>
      </c>
      <c r="G64" s="187">
        <v>85730</v>
      </c>
      <c r="H64" s="187">
        <f>SUM(H65:H68)</f>
        <v>88496.320000000007</v>
      </c>
      <c r="I64" s="86">
        <f t="shared" si="3"/>
        <v>103.22678175667794</v>
      </c>
    </row>
    <row r="65" spans="2:9" x14ac:dyDescent="0.25">
      <c r="B65" s="95">
        <v>3431</v>
      </c>
      <c r="C65" s="96"/>
      <c r="D65" s="97"/>
      <c r="E65" s="112" t="s">
        <v>118</v>
      </c>
      <c r="F65" s="187"/>
      <c r="G65" s="187"/>
      <c r="H65" s="192">
        <v>16066.53</v>
      </c>
      <c r="I65" s="86"/>
    </row>
    <row r="66" spans="2:9" ht="25.5" x14ac:dyDescent="0.25">
      <c r="B66" s="95">
        <v>3432</v>
      </c>
      <c r="C66" s="96"/>
      <c r="D66" s="97"/>
      <c r="E66" s="113" t="s">
        <v>119</v>
      </c>
      <c r="F66" s="187"/>
      <c r="G66" s="187"/>
      <c r="H66" s="192">
        <v>18</v>
      </c>
      <c r="I66" s="86"/>
    </row>
    <row r="67" spans="2:9" x14ac:dyDescent="0.25">
      <c r="B67" s="95">
        <v>3433</v>
      </c>
      <c r="C67" s="96"/>
      <c r="D67" s="97"/>
      <c r="E67" s="112" t="s">
        <v>120</v>
      </c>
      <c r="F67" s="187"/>
      <c r="G67" s="187"/>
      <c r="H67" s="192">
        <v>50730.15</v>
      </c>
      <c r="I67" s="86"/>
    </row>
    <row r="68" spans="2:9" x14ac:dyDescent="0.25">
      <c r="B68" s="95">
        <v>3434</v>
      </c>
      <c r="C68" s="96"/>
      <c r="D68" s="97"/>
      <c r="E68" s="112" t="s">
        <v>121</v>
      </c>
      <c r="F68" s="187"/>
      <c r="G68" s="187"/>
      <c r="H68" s="192">
        <v>21681.64</v>
      </c>
      <c r="I68" s="86"/>
    </row>
    <row r="69" spans="2:9" ht="25.5" x14ac:dyDescent="0.25">
      <c r="B69" s="95">
        <v>36</v>
      </c>
      <c r="C69" s="96"/>
      <c r="D69" s="97"/>
      <c r="E69" s="113" t="s">
        <v>334</v>
      </c>
      <c r="F69" s="193">
        <v>0.92</v>
      </c>
      <c r="G69" s="193">
        <v>0.92</v>
      </c>
      <c r="H69" s="192">
        <f>H70</f>
        <v>0.92</v>
      </c>
      <c r="I69" s="86">
        <f t="shared" si="3"/>
        <v>100</v>
      </c>
    </row>
    <row r="70" spans="2:9" ht="25.5" x14ac:dyDescent="0.25">
      <c r="B70" s="95">
        <v>3694</v>
      </c>
      <c r="C70" s="96"/>
      <c r="D70" s="97"/>
      <c r="E70" s="113" t="s">
        <v>339</v>
      </c>
      <c r="F70" s="193"/>
      <c r="G70" s="193"/>
      <c r="H70" s="192">
        <v>0.92</v>
      </c>
      <c r="I70" s="86"/>
    </row>
    <row r="71" spans="2:9" x14ac:dyDescent="0.25">
      <c r="B71" s="95">
        <v>38</v>
      </c>
      <c r="C71" s="96"/>
      <c r="D71" s="97"/>
      <c r="E71" s="113" t="s">
        <v>166</v>
      </c>
      <c r="F71" s="193">
        <v>1500</v>
      </c>
      <c r="G71" s="193">
        <v>1500</v>
      </c>
      <c r="H71" s="192">
        <f>H72</f>
        <v>1800</v>
      </c>
      <c r="I71" s="86">
        <f t="shared" si="3"/>
        <v>120</v>
      </c>
    </row>
    <row r="72" spans="2:9" x14ac:dyDescent="0.25">
      <c r="B72" s="95">
        <v>3811</v>
      </c>
      <c r="C72" s="96"/>
      <c r="D72" s="97"/>
      <c r="E72" s="113" t="s">
        <v>123</v>
      </c>
      <c r="F72" s="193"/>
      <c r="G72" s="193"/>
      <c r="H72" s="192">
        <v>1800</v>
      </c>
      <c r="I72" s="86"/>
    </row>
    <row r="73" spans="2:9" ht="25.5" x14ac:dyDescent="0.25">
      <c r="B73" s="229">
        <v>4</v>
      </c>
      <c r="C73" s="230"/>
      <c r="D73" s="231"/>
      <c r="E73" s="93" t="s">
        <v>6</v>
      </c>
      <c r="F73" s="194">
        <f t="shared" ref="F73:G73" si="9">F74+F76+F84</f>
        <v>101115.27</v>
      </c>
      <c r="G73" s="194">
        <f t="shared" si="9"/>
        <v>101115.27</v>
      </c>
      <c r="H73" s="194">
        <f>H74+H76+H84</f>
        <v>168447.72</v>
      </c>
      <c r="I73" s="87">
        <f t="shared" si="3"/>
        <v>166.58979400440705</v>
      </c>
    </row>
    <row r="74" spans="2:9" ht="25.5" x14ac:dyDescent="0.25">
      <c r="B74" s="239">
        <v>41</v>
      </c>
      <c r="C74" s="240"/>
      <c r="D74" s="241"/>
      <c r="E74" s="16" t="s">
        <v>7</v>
      </c>
      <c r="F74" s="187">
        <v>1250</v>
      </c>
      <c r="G74" s="187">
        <v>1250</v>
      </c>
      <c r="H74" s="187">
        <f t="shared" ref="H74" si="10">H75</f>
        <v>0</v>
      </c>
      <c r="I74" s="86">
        <f t="shared" si="3"/>
        <v>0</v>
      </c>
    </row>
    <row r="75" spans="2:9" x14ac:dyDescent="0.25">
      <c r="B75" s="176">
        <v>4123</v>
      </c>
      <c r="C75" s="177"/>
      <c r="D75" s="178"/>
      <c r="E75" s="179" t="s">
        <v>125</v>
      </c>
      <c r="F75" s="191"/>
      <c r="G75" s="191"/>
      <c r="H75" s="86">
        <v>0</v>
      </c>
      <c r="I75" s="86"/>
    </row>
    <row r="76" spans="2:9" ht="25.5" x14ac:dyDescent="0.25">
      <c r="B76" s="242">
        <v>42</v>
      </c>
      <c r="C76" s="243"/>
      <c r="D76" s="244"/>
      <c r="E76" s="33" t="s">
        <v>126</v>
      </c>
      <c r="F76" s="187">
        <v>99865.27</v>
      </c>
      <c r="G76" s="187">
        <v>99865.27</v>
      </c>
      <c r="H76" s="187">
        <f>SUM(H77:H83)</f>
        <v>141252.32</v>
      </c>
      <c r="I76" s="86">
        <f t="shared" si="3"/>
        <v>141.44288600030822</v>
      </c>
    </row>
    <row r="77" spans="2:9" x14ac:dyDescent="0.25">
      <c r="B77" s="95">
        <v>4212</v>
      </c>
      <c r="C77" s="96"/>
      <c r="D77" s="97"/>
      <c r="E77" s="33" t="s">
        <v>128</v>
      </c>
      <c r="F77" s="187"/>
      <c r="G77" s="187"/>
      <c r="H77" s="192">
        <v>1856.25</v>
      </c>
      <c r="I77" s="86"/>
    </row>
    <row r="78" spans="2:9" x14ac:dyDescent="0.25">
      <c r="B78" s="95">
        <v>4221</v>
      </c>
      <c r="C78" s="96"/>
      <c r="D78" s="97"/>
      <c r="E78" s="33" t="s">
        <v>130</v>
      </c>
      <c r="F78" s="187"/>
      <c r="G78" s="187"/>
      <c r="H78" s="192">
        <v>24926.32</v>
      </c>
      <c r="I78" s="86"/>
    </row>
    <row r="79" spans="2:9" x14ac:dyDescent="0.25">
      <c r="B79" s="95">
        <v>4222</v>
      </c>
      <c r="C79" s="96"/>
      <c r="D79" s="97"/>
      <c r="E79" s="33" t="s">
        <v>131</v>
      </c>
      <c r="F79" s="187"/>
      <c r="G79" s="187"/>
      <c r="H79" s="192">
        <v>1335.87</v>
      </c>
      <c r="I79" s="86"/>
    </row>
    <row r="80" spans="2:9" x14ac:dyDescent="0.25">
      <c r="B80" s="95">
        <v>4223</v>
      </c>
      <c r="C80" s="96"/>
      <c r="D80" s="97"/>
      <c r="E80" s="33" t="s">
        <v>199</v>
      </c>
      <c r="F80" s="187"/>
      <c r="G80" s="187"/>
      <c r="H80" s="192">
        <v>3074.57</v>
      </c>
      <c r="I80" s="86"/>
    </row>
    <row r="81" spans="2:9" x14ac:dyDescent="0.25">
      <c r="B81" s="95">
        <v>4224</v>
      </c>
      <c r="C81" s="96"/>
      <c r="D81" s="97"/>
      <c r="E81" s="33" t="s">
        <v>133</v>
      </c>
      <c r="F81" s="187"/>
      <c r="G81" s="187"/>
      <c r="H81" s="192">
        <v>65563.960000000006</v>
      </c>
      <c r="I81" s="86"/>
    </row>
    <row r="82" spans="2:9" ht="15" customHeight="1" x14ac:dyDescent="0.25">
      <c r="B82" s="95">
        <v>4227</v>
      </c>
      <c r="C82" s="96"/>
      <c r="D82" s="97"/>
      <c r="E82" s="33" t="s">
        <v>134</v>
      </c>
      <c r="F82" s="187"/>
      <c r="G82" s="187"/>
      <c r="H82" s="192">
        <v>39705.9</v>
      </c>
      <c r="I82" s="86"/>
    </row>
    <row r="83" spans="2:9" ht="15" customHeight="1" x14ac:dyDescent="0.25">
      <c r="B83" s="95">
        <v>4262</v>
      </c>
      <c r="C83" s="96"/>
      <c r="D83" s="97"/>
      <c r="E83" s="33" t="s">
        <v>136</v>
      </c>
      <c r="F83" s="187"/>
      <c r="G83" s="187"/>
      <c r="H83" s="192">
        <v>4789.45</v>
      </c>
      <c r="I83" s="86"/>
    </row>
    <row r="84" spans="2:9" ht="25.5" x14ac:dyDescent="0.25">
      <c r="B84" s="95">
        <v>45</v>
      </c>
      <c r="C84" s="96"/>
      <c r="D84" s="97"/>
      <c r="E84" s="10" t="s">
        <v>137</v>
      </c>
      <c r="F84" s="187">
        <f>F85</f>
        <v>0</v>
      </c>
      <c r="G84" s="187">
        <f>G85</f>
        <v>0</v>
      </c>
      <c r="H84" s="187">
        <f t="shared" ref="H84" si="11">H85</f>
        <v>27195.4</v>
      </c>
      <c r="I84" s="86" t="s">
        <v>254</v>
      </c>
    </row>
    <row r="85" spans="2:9" x14ac:dyDescent="0.25">
      <c r="B85" s="95">
        <v>4511</v>
      </c>
      <c r="C85" s="96"/>
      <c r="D85" s="180"/>
      <c r="E85" s="184" t="s">
        <v>193</v>
      </c>
      <c r="F85" s="187"/>
      <c r="G85" s="187"/>
      <c r="H85" s="192">
        <v>27195.4</v>
      </c>
      <c r="I85" s="86"/>
    </row>
    <row r="86" spans="2:9" x14ac:dyDescent="0.25">
      <c r="B86" s="94" t="s">
        <v>172</v>
      </c>
      <c r="C86" s="98"/>
      <c r="D86" s="181"/>
      <c r="E86" s="100" t="s">
        <v>182</v>
      </c>
      <c r="F86" s="172">
        <f>F87</f>
        <v>3075000</v>
      </c>
      <c r="G86" s="172">
        <f>G87</f>
        <v>3075000</v>
      </c>
      <c r="H86" s="195">
        <f t="shared" ref="H86" si="12">H87</f>
        <v>3705771.66</v>
      </c>
      <c r="I86" s="105">
        <f>H86/G86*100</f>
        <v>120.51289951219513</v>
      </c>
    </row>
    <row r="87" spans="2:9" x14ac:dyDescent="0.25">
      <c r="B87" s="229">
        <v>3</v>
      </c>
      <c r="C87" s="230"/>
      <c r="D87" s="231"/>
      <c r="E87" s="93" t="s">
        <v>4</v>
      </c>
      <c r="F87" s="173">
        <f>F88+F93</f>
        <v>3075000</v>
      </c>
      <c r="G87" s="173">
        <f t="shared" ref="G87:H87" si="13">G88+G93</f>
        <v>3075000</v>
      </c>
      <c r="H87" s="173">
        <f t="shared" si="13"/>
        <v>3705771.66</v>
      </c>
      <c r="I87" s="86">
        <f t="shared" si="3"/>
        <v>120.51289951219513</v>
      </c>
    </row>
    <row r="88" spans="2:9" x14ac:dyDescent="0.25">
      <c r="B88" s="232">
        <v>31</v>
      </c>
      <c r="C88" s="233"/>
      <c r="D88" s="234"/>
      <c r="E88" s="33" t="s">
        <v>5</v>
      </c>
      <c r="F88" s="187">
        <v>2424640</v>
      </c>
      <c r="G88" s="187">
        <v>2424640</v>
      </c>
      <c r="H88" s="187">
        <f t="shared" ref="H88" si="14">H89+H90+H91+H92</f>
        <v>3070850.2800000003</v>
      </c>
      <c r="I88" s="86">
        <f t="shared" ref="I88:I143" si="15">H88/G88*100</f>
        <v>126.6518031542827</v>
      </c>
    </row>
    <row r="89" spans="2:9" x14ac:dyDescent="0.25">
      <c r="B89" s="95">
        <v>3111</v>
      </c>
      <c r="C89" s="96"/>
      <c r="D89" s="97"/>
      <c r="E89" s="33" t="s">
        <v>28</v>
      </c>
      <c r="F89" s="187"/>
      <c r="G89" s="187"/>
      <c r="H89" s="86">
        <v>2729432.48</v>
      </c>
      <c r="I89" s="86"/>
    </row>
    <row r="90" spans="2:9" x14ac:dyDescent="0.25">
      <c r="B90" s="95">
        <v>3113</v>
      </c>
      <c r="C90" s="96"/>
      <c r="D90" s="97"/>
      <c r="E90" s="33" t="s">
        <v>194</v>
      </c>
      <c r="F90" s="187"/>
      <c r="G90" s="187"/>
      <c r="H90" s="86">
        <v>146652.06</v>
      </c>
      <c r="I90" s="86"/>
    </row>
    <row r="91" spans="2:9" x14ac:dyDescent="0.25">
      <c r="B91" s="95">
        <v>3114</v>
      </c>
      <c r="C91" s="96"/>
      <c r="D91" s="97"/>
      <c r="E91" s="33" t="s">
        <v>195</v>
      </c>
      <c r="F91" s="187"/>
      <c r="G91" s="187"/>
      <c r="H91" s="86">
        <v>59765.74</v>
      </c>
      <c r="I91" s="86"/>
    </row>
    <row r="92" spans="2:9" ht="15" customHeight="1" x14ac:dyDescent="0.25">
      <c r="B92" s="95">
        <v>3132</v>
      </c>
      <c r="C92" s="96"/>
      <c r="D92" s="97"/>
      <c r="E92" s="33" t="s">
        <v>196</v>
      </c>
      <c r="F92" s="187"/>
      <c r="G92" s="187"/>
      <c r="H92" s="86">
        <v>135000</v>
      </c>
      <c r="I92" s="86"/>
    </row>
    <row r="93" spans="2:9" x14ac:dyDescent="0.25">
      <c r="B93" s="232">
        <v>32</v>
      </c>
      <c r="C93" s="233"/>
      <c r="D93" s="234"/>
      <c r="E93" s="33" t="s">
        <v>14</v>
      </c>
      <c r="F93" s="187">
        <v>650360</v>
      </c>
      <c r="G93" s="187">
        <v>650360</v>
      </c>
      <c r="H93" s="187">
        <f t="shared" ref="H93" si="16">SUM(H94:H104)</f>
        <v>634921.37999999966</v>
      </c>
      <c r="I93" s="86">
        <f t="shared" si="15"/>
        <v>97.626142444184708</v>
      </c>
    </row>
    <row r="94" spans="2:9" x14ac:dyDescent="0.25">
      <c r="B94" s="95">
        <v>3211</v>
      </c>
      <c r="C94" s="96"/>
      <c r="D94" s="97"/>
      <c r="E94" s="33" t="s">
        <v>30</v>
      </c>
      <c r="F94" s="187"/>
      <c r="G94" s="187"/>
      <c r="H94" s="86">
        <v>7082.66</v>
      </c>
      <c r="I94" s="86"/>
    </row>
    <row r="95" spans="2:9" ht="25.5" x14ac:dyDescent="0.25">
      <c r="B95" s="95">
        <v>3212</v>
      </c>
      <c r="C95" s="96"/>
      <c r="D95" s="97"/>
      <c r="E95" s="33" t="s">
        <v>88</v>
      </c>
      <c r="F95" s="187"/>
      <c r="G95" s="187"/>
      <c r="H95" s="86">
        <v>481697.69</v>
      </c>
      <c r="I95" s="86"/>
    </row>
    <row r="96" spans="2:9" x14ac:dyDescent="0.25">
      <c r="B96" s="95">
        <v>3213</v>
      </c>
      <c r="C96" s="96"/>
      <c r="D96" s="97"/>
      <c r="E96" s="33" t="s">
        <v>89</v>
      </c>
      <c r="F96" s="187"/>
      <c r="G96" s="187"/>
      <c r="H96" s="86">
        <v>46790.31</v>
      </c>
      <c r="I96" s="86"/>
    </row>
    <row r="97" spans="2:9" x14ac:dyDescent="0.25">
      <c r="B97" s="95">
        <v>3214</v>
      </c>
      <c r="C97" s="96"/>
      <c r="D97" s="97"/>
      <c r="E97" s="33" t="s">
        <v>158</v>
      </c>
      <c r="F97" s="187"/>
      <c r="G97" s="187"/>
      <c r="H97" s="86">
        <v>1773.5</v>
      </c>
      <c r="I97" s="86"/>
    </row>
    <row r="98" spans="2:9" x14ac:dyDescent="0.25">
      <c r="B98" s="95">
        <v>3234</v>
      </c>
      <c r="C98" s="96"/>
      <c r="D98" s="97"/>
      <c r="E98" s="33" t="s">
        <v>101</v>
      </c>
      <c r="F98" s="187"/>
      <c r="G98" s="187"/>
      <c r="H98" s="86">
        <v>0</v>
      </c>
      <c r="I98" s="86"/>
    </row>
    <row r="99" spans="2:9" ht="25.5" x14ac:dyDescent="0.25">
      <c r="B99" s="95">
        <v>3291</v>
      </c>
      <c r="C99" s="96"/>
      <c r="D99" s="97"/>
      <c r="E99" s="33" t="s">
        <v>200</v>
      </c>
      <c r="F99" s="187"/>
      <c r="G99" s="187"/>
      <c r="H99" s="86">
        <v>11447.58</v>
      </c>
      <c r="I99" s="86"/>
    </row>
    <row r="100" spans="2:9" x14ac:dyDescent="0.25">
      <c r="B100" s="95">
        <v>3292</v>
      </c>
      <c r="C100" s="96"/>
      <c r="D100" s="97"/>
      <c r="E100" s="33" t="s">
        <v>109</v>
      </c>
      <c r="F100" s="187"/>
      <c r="G100" s="187"/>
      <c r="H100" s="86">
        <v>27577.21</v>
      </c>
      <c r="I100" s="86"/>
    </row>
    <row r="101" spans="2:9" x14ac:dyDescent="0.25">
      <c r="B101" s="95">
        <v>3293</v>
      </c>
      <c r="C101" s="96"/>
      <c r="D101" s="97"/>
      <c r="E101" s="33" t="s">
        <v>110</v>
      </c>
      <c r="F101" s="187"/>
      <c r="G101" s="187"/>
      <c r="H101" s="86">
        <v>4054.97</v>
      </c>
      <c r="I101" s="86"/>
    </row>
    <row r="102" spans="2:9" x14ac:dyDescent="0.25">
      <c r="B102" s="95">
        <v>3294</v>
      </c>
      <c r="C102" s="96"/>
      <c r="D102" s="97"/>
      <c r="E102" s="33" t="s">
        <v>111</v>
      </c>
      <c r="F102" s="187"/>
      <c r="G102" s="187"/>
      <c r="H102" s="86">
        <v>6841.82</v>
      </c>
      <c r="I102" s="86"/>
    </row>
    <row r="103" spans="2:9" x14ac:dyDescent="0.25">
      <c r="B103" s="95">
        <v>3295</v>
      </c>
      <c r="C103" s="96"/>
      <c r="D103" s="97"/>
      <c r="E103" s="33" t="s">
        <v>112</v>
      </c>
      <c r="F103" s="187"/>
      <c r="G103" s="187"/>
      <c r="H103" s="86">
        <v>120.33</v>
      </c>
      <c r="I103" s="86"/>
    </row>
    <row r="104" spans="2:9" x14ac:dyDescent="0.25">
      <c r="B104" s="95">
        <v>3299</v>
      </c>
      <c r="C104" s="96"/>
      <c r="D104" s="97"/>
      <c r="E104" s="33" t="s">
        <v>107</v>
      </c>
      <c r="F104" s="187"/>
      <c r="G104" s="187"/>
      <c r="H104" s="86">
        <v>47535.31</v>
      </c>
      <c r="I104" s="86"/>
    </row>
    <row r="105" spans="2:9" x14ac:dyDescent="0.25">
      <c r="B105" s="94" t="s">
        <v>173</v>
      </c>
      <c r="C105" s="98"/>
      <c r="D105" s="99"/>
      <c r="E105" s="100" t="s">
        <v>183</v>
      </c>
      <c r="F105" s="172">
        <f>F106+F112</f>
        <v>2870673.33</v>
      </c>
      <c r="G105" s="172">
        <f>G106+G112</f>
        <v>2870673.33</v>
      </c>
      <c r="H105" s="172">
        <f>H106+H112</f>
        <v>508809.68000000005</v>
      </c>
      <c r="I105" s="105">
        <f t="shared" si="15"/>
        <v>17.724401961124574</v>
      </c>
    </row>
    <row r="106" spans="2:9" x14ac:dyDescent="0.25">
      <c r="B106" s="229">
        <v>3</v>
      </c>
      <c r="C106" s="230"/>
      <c r="D106" s="231"/>
      <c r="E106" s="93" t="s">
        <v>4</v>
      </c>
      <c r="F106" s="194">
        <f>F107+F109</f>
        <v>327080</v>
      </c>
      <c r="G106" s="194">
        <f>G107+G109</f>
        <v>327080</v>
      </c>
      <c r="H106" s="194">
        <f>H107+H109</f>
        <v>210049.99000000002</v>
      </c>
      <c r="I106" s="87">
        <f t="shared" si="15"/>
        <v>64.219759691818524</v>
      </c>
    </row>
    <row r="107" spans="2:9" x14ac:dyDescent="0.25">
      <c r="B107" s="232">
        <v>31</v>
      </c>
      <c r="C107" s="233"/>
      <c r="D107" s="234"/>
      <c r="E107" s="33" t="s">
        <v>5</v>
      </c>
      <c r="F107" s="187">
        <v>440</v>
      </c>
      <c r="G107" s="187">
        <v>440</v>
      </c>
      <c r="H107" s="187">
        <f>H108</f>
        <v>432.04</v>
      </c>
      <c r="I107" s="86">
        <f t="shared" si="15"/>
        <v>98.190909090909102</v>
      </c>
    </row>
    <row r="108" spans="2:9" x14ac:dyDescent="0.25">
      <c r="B108" s="95">
        <v>3111</v>
      </c>
      <c r="C108" s="96"/>
      <c r="D108" s="97"/>
      <c r="E108" s="33" t="s">
        <v>28</v>
      </c>
      <c r="F108" s="187"/>
      <c r="G108" s="187"/>
      <c r="H108" s="86">
        <v>432.04</v>
      </c>
      <c r="I108" s="86"/>
    </row>
    <row r="109" spans="2:9" x14ac:dyDescent="0.25">
      <c r="B109" s="232">
        <v>32</v>
      </c>
      <c r="C109" s="233"/>
      <c r="D109" s="234"/>
      <c r="E109" s="33" t="s">
        <v>14</v>
      </c>
      <c r="F109" s="187">
        <v>326640</v>
      </c>
      <c r="G109" s="187">
        <v>326640</v>
      </c>
      <c r="H109" s="187">
        <f>H110+H111</f>
        <v>209617.95</v>
      </c>
      <c r="I109" s="86">
        <f t="shared" si="15"/>
        <v>64.173998897869225</v>
      </c>
    </row>
    <row r="110" spans="2:9" x14ac:dyDescent="0.25">
      <c r="B110" s="95">
        <v>3223</v>
      </c>
      <c r="C110" s="96"/>
      <c r="D110" s="97"/>
      <c r="E110" s="33" t="s">
        <v>93</v>
      </c>
      <c r="F110" s="187"/>
      <c r="G110" s="187"/>
      <c r="H110" s="86">
        <v>203367.95</v>
      </c>
      <c r="I110" s="86"/>
    </row>
    <row r="111" spans="2:9" x14ac:dyDescent="0.25">
      <c r="B111" s="95">
        <v>3236</v>
      </c>
      <c r="C111" s="96"/>
      <c r="D111" s="97"/>
      <c r="E111" s="33" t="s">
        <v>103</v>
      </c>
      <c r="F111" s="187"/>
      <c r="G111" s="187"/>
      <c r="H111" s="86">
        <v>6250</v>
      </c>
      <c r="I111" s="86"/>
    </row>
    <row r="112" spans="2:9" s="28" customFormat="1" ht="25.5" x14ac:dyDescent="0.25">
      <c r="B112" s="114">
        <v>4</v>
      </c>
      <c r="C112" s="115"/>
      <c r="D112" s="116"/>
      <c r="E112" s="93" t="s">
        <v>6</v>
      </c>
      <c r="F112" s="173">
        <f>F113+F116</f>
        <v>2543593.33</v>
      </c>
      <c r="G112" s="173">
        <f>G113+G116</f>
        <v>2543593.33</v>
      </c>
      <c r="H112" s="173">
        <f t="shared" ref="H112" si="17">H113+H116</f>
        <v>298759.69</v>
      </c>
      <c r="I112" s="87">
        <f t="shared" si="15"/>
        <v>11.745576090184196</v>
      </c>
    </row>
    <row r="113" spans="2:9" ht="25.5" x14ac:dyDescent="0.25">
      <c r="B113" s="232">
        <v>42</v>
      </c>
      <c r="C113" s="233"/>
      <c r="D113" s="234"/>
      <c r="E113" s="101" t="s">
        <v>126</v>
      </c>
      <c r="F113" s="191">
        <v>43593.33</v>
      </c>
      <c r="G113" s="191">
        <v>43593.33</v>
      </c>
      <c r="H113" s="191">
        <f>H114+H115</f>
        <v>43591.43</v>
      </c>
      <c r="I113" s="86">
        <f t="shared" si="15"/>
        <v>99.995641535069694</v>
      </c>
    </row>
    <row r="114" spans="2:9" x14ac:dyDescent="0.25">
      <c r="B114" s="95">
        <v>4224</v>
      </c>
      <c r="C114" s="96"/>
      <c r="D114" s="97"/>
      <c r="E114" s="101" t="s">
        <v>133</v>
      </c>
      <c r="F114" s="191"/>
      <c r="G114" s="191"/>
      <c r="H114" s="192">
        <v>14583.31</v>
      </c>
      <c r="I114" s="86"/>
    </row>
    <row r="115" spans="2:9" ht="15" customHeight="1" x14ac:dyDescent="0.25">
      <c r="B115" s="95">
        <v>4227</v>
      </c>
      <c r="C115" s="96"/>
      <c r="D115" s="97"/>
      <c r="E115" s="101" t="s">
        <v>134</v>
      </c>
      <c r="F115" s="191"/>
      <c r="G115" s="191"/>
      <c r="H115" s="192">
        <v>29008.12</v>
      </c>
      <c r="I115" s="86"/>
    </row>
    <row r="116" spans="2:9" ht="25.5" x14ac:dyDescent="0.25">
      <c r="B116" s="95">
        <v>45</v>
      </c>
      <c r="C116" s="96"/>
      <c r="D116" s="97"/>
      <c r="E116" s="10" t="s">
        <v>137</v>
      </c>
      <c r="F116" s="191">
        <v>2500000</v>
      </c>
      <c r="G116" s="191">
        <v>2500000</v>
      </c>
      <c r="H116" s="191">
        <f t="shared" ref="H116" si="18">H117</f>
        <v>255168.26</v>
      </c>
      <c r="I116" s="86">
        <f t="shared" si="15"/>
        <v>10.2067304</v>
      </c>
    </row>
    <row r="117" spans="2:9" ht="15" customHeight="1" x14ac:dyDescent="0.25">
      <c r="B117" s="95">
        <v>4511</v>
      </c>
      <c r="C117" s="96"/>
      <c r="D117" s="97"/>
      <c r="E117" s="101" t="s">
        <v>193</v>
      </c>
      <c r="F117" s="191"/>
      <c r="G117" s="191"/>
      <c r="H117" s="192">
        <v>255168.26</v>
      </c>
      <c r="I117" s="86"/>
    </row>
    <row r="118" spans="2:9" x14ac:dyDescent="0.25">
      <c r="B118" s="94" t="s">
        <v>174</v>
      </c>
      <c r="C118" s="98"/>
      <c r="D118" s="99"/>
      <c r="E118" s="100" t="s">
        <v>184</v>
      </c>
      <c r="F118" s="172">
        <f>F119</f>
        <v>22145210.399999999</v>
      </c>
      <c r="G118" s="172">
        <f>G119</f>
        <v>22145210.399999999</v>
      </c>
      <c r="H118" s="195">
        <f t="shared" ref="H118" si="19">H119</f>
        <v>21131218.18</v>
      </c>
      <c r="I118" s="105">
        <f t="shared" si="15"/>
        <v>95.421166917429701</v>
      </c>
    </row>
    <row r="119" spans="2:9" x14ac:dyDescent="0.25">
      <c r="B119" s="229">
        <v>3</v>
      </c>
      <c r="C119" s="230"/>
      <c r="D119" s="231"/>
      <c r="E119" s="93" t="s">
        <v>4</v>
      </c>
      <c r="F119" s="173">
        <f>F120+F126</f>
        <v>22145210.399999999</v>
      </c>
      <c r="G119" s="173">
        <f>G120+G126</f>
        <v>22145210.399999999</v>
      </c>
      <c r="H119" s="194">
        <f>H120+H126</f>
        <v>21131218.18</v>
      </c>
      <c r="I119" s="87">
        <f t="shared" si="15"/>
        <v>95.421166917429701</v>
      </c>
    </row>
    <row r="120" spans="2:9" x14ac:dyDescent="0.25">
      <c r="B120" s="232">
        <v>31</v>
      </c>
      <c r="C120" s="233"/>
      <c r="D120" s="234"/>
      <c r="E120" s="33" t="s">
        <v>5</v>
      </c>
      <c r="F120" s="187">
        <v>19352600.399999999</v>
      </c>
      <c r="G120" s="187">
        <v>19352600.399999999</v>
      </c>
      <c r="H120" s="187">
        <f>SUM(H121:H125)</f>
        <v>18438417.670000002</v>
      </c>
      <c r="I120" s="86">
        <f t="shared" si="15"/>
        <v>95.276176270347648</v>
      </c>
    </row>
    <row r="121" spans="2:9" x14ac:dyDescent="0.25">
      <c r="B121" s="95">
        <v>3111</v>
      </c>
      <c r="C121" s="96"/>
      <c r="D121" s="97"/>
      <c r="E121" s="33" t="s">
        <v>28</v>
      </c>
      <c r="F121" s="187"/>
      <c r="G121" s="187"/>
      <c r="H121" s="86">
        <v>14010723.890000001</v>
      </c>
      <c r="I121" s="86"/>
    </row>
    <row r="122" spans="2:9" x14ac:dyDescent="0.25">
      <c r="B122" s="95">
        <v>3113</v>
      </c>
      <c r="C122" s="96"/>
      <c r="D122" s="97"/>
      <c r="E122" s="33" t="s">
        <v>194</v>
      </c>
      <c r="F122" s="187"/>
      <c r="G122" s="187"/>
      <c r="H122" s="86">
        <v>757352.83</v>
      </c>
      <c r="I122" s="86"/>
    </row>
    <row r="123" spans="2:9" x14ac:dyDescent="0.25">
      <c r="B123" s="95">
        <v>3114</v>
      </c>
      <c r="C123" s="96"/>
      <c r="D123" s="97"/>
      <c r="E123" s="33" t="s">
        <v>195</v>
      </c>
      <c r="F123" s="187"/>
      <c r="G123" s="187"/>
      <c r="H123" s="86">
        <v>144591.23000000001</v>
      </c>
      <c r="I123" s="86"/>
    </row>
    <row r="124" spans="2:9" x14ac:dyDescent="0.25">
      <c r="B124" s="95">
        <v>3121</v>
      </c>
      <c r="C124" s="96"/>
      <c r="D124" s="97"/>
      <c r="E124" s="33" t="s">
        <v>85</v>
      </c>
      <c r="F124" s="187"/>
      <c r="G124" s="187"/>
      <c r="H124" s="86">
        <v>824520.74</v>
      </c>
      <c r="I124" s="86"/>
    </row>
    <row r="125" spans="2:9" ht="15" customHeight="1" x14ac:dyDescent="0.25">
      <c r="B125" s="95">
        <v>3132</v>
      </c>
      <c r="C125" s="96"/>
      <c r="D125" s="97"/>
      <c r="E125" s="33" t="s">
        <v>196</v>
      </c>
      <c r="F125" s="187"/>
      <c r="G125" s="187"/>
      <c r="H125" s="86">
        <v>2701228.98</v>
      </c>
      <c r="I125" s="86"/>
    </row>
    <row r="126" spans="2:9" x14ac:dyDescent="0.25">
      <c r="B126" s="232">
        <v>32</v>
      </c>
      <c r="C126" s="233"/>
      <c r="D126" s="234"/>
      <c r="E126" s="33" t="s">
        <v>14</v>
      </c>
      <c r="F126" s="187">
        <v>2792610</v>
      </c>
      <c r="G126" s="187">
        <v>2792610</v>
      </c>
      <c r="H126" s="187">
        <f t="shared" ref="H126" si="20">H127+H128</f>
        <v>2692800.51</v>
      </c>
      <c r="I126" s="86">
        <f t="shared" si="15"/>
        <v>96.425942397971781</v>
      </c>
    </row>
    <row r="127" spans="2:9" x14ac:dyDescent="0.25">
      <c r="B127" s="95">
        <v>3222</v>
      </c>
      <c r="C127" s="96"/>
      <c r="D127" s="97"/>
      <c r="E127" s="33" t="s">
        <v>92</v>
      </c>
      <c r="F127" s="187"/>
      <c r="G127" s="187"/>
      <c r="H127" s="192">
        <v>2090265.28</v>
      </c>
      <c r="I127" s="86"/>
    </row>
    <row r="128" spans="2:9" x14ac:dyDescent="0.25">
      <c r="B128" s="95">
        <v>3223</v>
      </c>
      <c r="C128" s="96"/>
      <c r="D128" s="97"/>
      <c r="E128" s="33" t="s">
        <v>93</v>
      </c>
      <c r="F128" s="187"/>
      <c r="G128" s="187"/>
      <c r="H128" s="192">
        <v>602535.23</v>
      </c>
      <c r="I128" s="86"/>
    </row>
    <row r="129" spans="2:9" x14ac:dyDescent="0.25">
      <c r="B129" s="94" t="s">
        <v>175</v>
      </c>
      <c r="C129" s="98"/>
      <c r="D129" s="99"/>
      <c r="E129" s="100" t="s">
        <v>185</v>
      </c>
      <c r="F129" s="172">
        <f>F138+F130</f>
        <v>4704070.12</v>
      </c>
      <c r="G129" s="172">
        <f>G138+G130</f>
        <v>4704070.12</v>
      </c>
      <c r="H129" s="195">
        <f>H138+H130</f>
        <v>5133439.5999999996</v>
      </c>
      <c r="I129" s="105">
        <f t="shared" si="15"/>
        <v>109.1276164905467</v>
      </c>
    </row>
    <row r="130" spans="2:9" x14ac:dyDescent="0.25">
      <c r="B130" s="229">
        <v>3</v>
      </c>
      <c r="C130" s="230"/>
      <c r="D130" s="231"/>
      <c r="E130" s="93" t="s">
        <v>4</v>
      </c>
      <c r="F130" s="173">
        <f>F134+F131+F136</f>
        <v>3206573.34</v>
      </c>
      <c r="G130" s="173">
        <f>G134+G131+G136</f>
        <v>3206573.34</v>
      </c>
      <c r="H130" s="173">
        <f>H134+H131+H136</f>
        <v>3298532.9</v>
      </c>
      <c r="I130" s="87">
        <f t="shared" si="15"/>
        <v>102.86784521198571</v>
      </c>
    </row>
    <row r="131" spans="2:9" x14ac:dyDescent="0.25">
      <c r="B131" s="232">
        <v>31</v>
      </c>
      <c r="C131" s="233"/>
      <c r="D131" s="234"/>
      <c r="E131" s="33" t="s">
        <v>5</v>
      </c>
      <c r="F131" s="187">
        <v>164100</v>
      </c>
      <c r="G131" s="187">
        <v>164100</v>
      </c>
      <c r="H131" s="187">
        <f>H132+H133</f>
        <v>107854.82</v>
      </c>
      <c r="I131" s="86">
        <f t="shared" si="15"/>
        <v>65.725057891529559</v>
      </c>
    </row>
    <row r="132" spans="2:9" x14ac:dyDescent="0.25">
      <c r="B132" s="95">
        <v>3111</v>
      </c>
      <c r="C132" s="96"/>
      <c r="D132" s="97"/>
      <c r="E132" s="33" t="s">
        <v>28</v>
      </c>
      <c r="F132" s="187"/>
      <c r="G132" s="187"/>
      <c r="H132" s="86">
        <v>95979.96</v>
      </c>
      <c r="I132" s="86"/>
    </row>
    <row r="133" spans="2:9" ht="15" customHeight="1" x14ac:dyDescent="0.25">
      <c r="B133" s="95">
        <v>3132</v>
      </c>
      <c r="C133" s="96"/>
      <c r="D133" s="97"/>
      <c r="E133" s="33" t="s">
        <v>196</v>
      </c>
      <c r="F133" s="187"/>
      <c r="G133" s="187"/>
      <c r="H133" s="86">
        <v>11874.86</v>
      </c>
      <c r="I133" s="86"/>
    </row>
    <row r="134" spans="2:9" x14ac:dyDescent="0.25">
      <c r="B134" s="238">
        <v>32</v>
      </c>
      <c r="C134" s="238"/>
      <c r="D134" s="238"/>
      <c r="E134" s="92" t="s">
        <v>14</v>
      </c>
      <c r="F134" s="187">
        <v>14900</v>
      </c>
      <c r="G134" s="187">
        <v>14900</v>
      </c>
      <c r="H134" s="86">
        <f>SUM(H135:H135)</f>
        <v>6340.2</v>
      </c>
      <c r="I134" s="86">
        <f t="shared" si="15"/>
        <v>42.551677852348988</v>
      </c>
    </row>
    <row r="135" spans="2:9" ht="25.5" x14ac:dyDescent="0.25">
      <c r="B135" s="95">
        <v>3212</v>
      </c>
      <c r="C135" s="96"/>
      <c r="D135" s="97"/>
      <c r="E135" s="33" t="s">
        <v>88</v>
      </c>
      <c r="F135" s="187"/>
      <c r="G135" s="187"/>
      <c r="H135" s="192">
        <v>6340.2</v>
      </c>
      <c r="I135" s="86"/>
    </row>
    <row r="136" spans="2:9" x14ac:dyDescent="0.25">
      <c r="B136" s="95">
        <v>36</v>
      </c>
      <c r="C136" s="96"/>
      <c r="D136" s="97"/>
      <c r="E136" s="33"/>
      <c r="F136" s="187">
        <v>3027573.34</v>
      </c>
      <c r="G136" s="187">
        <v>3027573.34</v>
      </c>
      <c r="H136" s="192">
        <f>H137</f>
        <v>3184337.88</v>
      </c>
      <c r="I136" s="86">
        <f t="shared" si="15"/>
        <v>105.1778940555739</v>
      </c>
    </row>
    <row r="137" spans="2:9" x14ac:dyDescent="0.25">
      <c r="B137" s="95">
        <v>3694</v>
      </c>
      <c r="C137" s="96"/>
      <c r="D137" s="97"/>
      <c r="E137" s="33"/>
      <c r="F137" s="187"/>
      <c r="G137" s="187"/>
      <c r="H137" s="192">
        <v>3184337.88</v>
      </c>
      <c r="I137" s="86"/>
    </row>
    <row r="138" spans="2:9" ht="25.5" x14ac:dyDescent="0.25">
      <c r="B138" s="229">
        <v>4</v>
      </c>
      <c r="C138" s="230"/>
      <c r="D138" s="231"/>
      <c r="E138" s="93" t="s">
        <v>6</v>
      </c>
      <c r="F138" s="173">
        <f>F139</f>
        <v>1497496.78</v>
      </c>
      <c r="G138" s="173">
        <f t="shared" ref="G138:H138" si="21">G139</f>
        <v>1497496.78</v>
      </c>
      <c r="H138" s="173">
        <f t="shared" si="21"/>
        <v>1834906.7</v>
      </c>
      <c r="I138" s="87">
        <f t="shared" si="15"/>
        <v>122.53159569398207</v>
      </c>
    </row>
    <row r="139" spans="2:9" ht="25.5" x14ac:dyDescent="0.25">
      <c r="B139" s="232">
        <v>45</v>
      </c>
      <c r="C139" s="233"/>
      <c r="D139" s="234"/>
      <c r="E139" s="10" t="s">
        <v>137</v>
      </c>
      <c r="F139" s="187">
        <v>1497496.78</v>
      </c>
      <c r="G139" s="187">
        <v>1497496.78</v>
      </c>
      <c r="H139" s="187">
        <f t="shared" ref="H139" si="22">H140</f>
        <v>1834906.7</v>
      </c>
      <c r="I139" s="86">
        <f t="shared" si="15"/>
        <v>122.53159569398207</v>
      </c>
    </row>
    <row r="140" spans="2:9" ht="15" customHeight="1" x14ac:dyDescent="0.25">
      <c r="B140" s="95">
        <v>4511</v>
      </c>
      <c r="C140" s="96"/>
      <c r="D140" s="97"/>
      <c r="E140" s="10" t="s">
        <v>193</v>
      </c>
      <c r="F140" s="187"/>
      <c r="G140" s="187"/>
      <c r="H140" s="192">
        <v>1834906.7</v>
      </c>
      <c r="I140" s="86"/>
    </row>
    <row r="141" spans="2:9" x14ac:dyDescent="0.25">
      <c r="B141" s="235" t="s">
        <v>176</v>
      </c>
      <c r="C141" s="236"/>
      <c r="D141" s="237"/>
      <c r="E141" s="100" t="s">
        <v>3</v>
      </c>
      <c r="F141" s="172">
        <f>F142</f>
        <v>28550</v>
      </c>
      <c r="G141" s="172">
        <f>G142</f>
        <v>28550</v>
      </c>
      <c r="H141" s="195">
        <f t="shared" ref="H141" si="23">H142</f>
        <v>7887.63</v>
      </c>
      <c r="I141" s="105">
        <f t="shared" si="15"/>
        <v>27.627425569176882</v>
      </c>
    </row>
    <row r="142" spans="2:9" x14ac:dyDescent="0.25">
      <c r="B142" s="229">
        <v>3</v>
      </c>
      <c r="C142" s="230"/>
      <c r="D142" s="231"/>
      <c r="E142" s="93" t="s">
        <v>4</v>
      </c>
      <c r="F142" s="173">
        <f>F143</f>
        <v>28550</v>
      </c>
      <c r="G142" s="173">
        <f>G143</f>
        <v>28550</v>
      </c>
      <c r="H142" s="194">
        <f>H143</f>
        <v>7887.63</v>
      </c>
      <c r="I142" s="87">
        <f t="shared" si="15"/>
        <v>27.627425569176882</v>
      </c>
    </row>
    <row r="143" spans="2:9" x14ac:dyDescent="0.25">
      <c r="B143" s="238">
        <v>32</v>
      </c>
      <c r="C143" s="238"/>
      <c r="D143" s="238"/>
      <c r="E143" s="92" t="s">
        <v>14</v>
      </c>
      <c r="F143" s="187">
        <v>28550</v>
      </c>
      <c r="G143" s="187">
        <v>28550</v>
      </c>
      <c r="H143" s="187">
        <f t="shared" ref="H143" si="24">H144</f>
        <v>7887.63</v>
      </c>
      <c r="I143" s="86">
        <f t="shared" si="15"/>
        <v>27.627425569176882</v>
      </c>
    </row>
    <row r="144" spans="2:9" x14ac:dyDescent="0.25">
      <c r="B144" s="95">
        <v>3232</v>
      </c>
      <c r="C144" s="96"/>
      <c r="D144" s="97"/>
      <c r="E144" s="92" t="s">
        <v>99</v>
      </c>
      <c r="F144" s="187"/>
      <c r="G144" s="187"/>
      <c r="H144" s="192">
        <v>7887.63</v>
      </c>
      <c r="I144" s="86"/>
    </row>
    <row r="145" spans="2:9" x14ac:dyDescent="0.25">
      <c r="H145" s="197"/>
    </row>
    <row r="146" spans="2:9" ht="25.5" x14ac:dyDescent="0.25">
      <c r="B146" s="225" t="s">
        <v>187</v>
      </c>
      <c r="C146" s="225"/>
      <c r="D146" s="225"/>
      <c r="E146" s="102" t="s">
        <v>188</v>
      </c>
      <c r="F146" s="173">
        <f t="shared" ref="F146:H147" si="25">F147</f>
        <v>648937.73</v>
      </c>
      <c r="G146" s="173">
        <f t="shared" si="25"/>
        <v>648937.73</v>
      </c>
      <c r="H146" s="194">
        <f t="shared" si="25"/>
        <v>648938</v>
      </c>
      <c r="I146" s="87">
        <f t="shared" ref="I146:I174" si="26">H146/G146*100</f>
        <v>100.00004160645737</v>
      </c>
    </row>
    <row r="147" spans="2:9" ht="38.25" x14ac:dyDescent="0.25">
      <c r="B147" s="229" t="s">
        <v>189</v>
      </c>
      <c r="C147" s="230"/>
      <c r="D147" s="231"/>
      <c r="E147" s="93" t="s">
        <v>190</v>
      </c>
      <c r="F147" s="173">
        <f t="shared" si="25"/>
        <v>648937.73</v>
      </c>
      <c r="G147" s="173">
        <f t="shared" si="25"/>
        <v>648937.73</v>
      </c>
      <c r="H147" s="173">
        <f t="shared" si="25"/>
        <v>648938</v>
      </c>
      <c r="I147" s="87">
        <f t="shared" si="26"/>
        <v>100.00004160645737</v>
      </c>
    </row>
    <row r="148" spans="2:9" x14ac:dyDescent="0.25">
      <c r="B148" s="226" t="s">
        <v>191</v>
      </c>
      <c r="C148" s="227"/>
      <c r="D148" s="228"/>
      <c r="E148" s="100" t="s">
        <v>192</v>
      </c>
      <c r="F148" s="172">
        <f>F149+F153</f>
        <v>648937.73</v>
      </c>
      <c r="G148" s="172">
        <f t="shared" ref="G148:H148" si="27">G149+G153</f>
        <v>648937.73</v>
      </c>
      <c r="H148" s="172">
        <f t="shared" si="27"/>
        <v>648938</v>
      </c>
      <c r="I148" s="105">
        <f t="shared" si="26"/>
        <v>100.00004160645737</v>
      </c>
    </row>
    <row r="149" spans="2:9" x14ac:dyDescent="0.25">
      <c r="B149" s="229">
        <v>3</v>
      </c>
      <c r="C149" s="230"/>
      <c r="D149" s="231"/>
      <c r="E149" s="93" t="s">
        <v>4</v>
      </c>
      <c r="F149" s="173">
        <f>F150</f>
        <v>176705.79</v>
      </c>
      <c r="G149" s="173">
        <f t="shared" ref="G149:H149" si="28">G150</f>
        <v>176705.79</v>
      </c>
      <c r="H149" s="173">
        <f t="shared" si="28"/>
        <v>176705.95</v>
      </c>
      <c r="I149" s="87">
        <f t="shared" si="26"/>
        <v>100.00009054598607</v>
      </c>
    </row>
    <row r="150" spans="2:9" x14ac:dyDescent="0.25">
      <c r="B150" s="232">
        <v>32</v>
      </c>
      <c r="C150" s="233"/>
      <c r="D150" s="234"/>
      <c r="E150" s="33" t="s">
        <v>14</v>
      </c>
      <c r="F150" s="187">
        <v>176705.79</v>
      </c>
      <c r="G150" s="187">
        <v>176705.79</v>
      </c>
      <c r="H150" s="187">
        <f t="shared" ref="H150" si="29">H151+H152</f>
        <v>176705.95</v>
      </c>
      <c r="I150" s="86">
        <f t="shared" si="26"/>
        <v>100.00009054598607</v>
      </c>
    </row>
    <row r="151" spans="2:9" x14ac:dyDescent="0.25">
      <c r="B151" s="95">
        <v>3232</v>
      </c>
      <c r="C151" s="96"/>
      <c r="D151" s="97"/>
      <c r="E151" s="33" t="s">
        <v>99</v>
      </c>
      <c r="F151" s="187"/>
      <c r="G151" s="187"/>
      <c r="H151" s="86">
        <v>58025.63</v>
      </c>
      <c r="I151" s="86"/>
    </row>
    <row r="152" spans="2:9" x14ac:dyDescent="0.25">
      <c r="B152" s="95">
        <v>3238</v>
      </c>
      <c r="C152" s="96"/>
      <c r="D152" s="97"/>
      <c r="E152" s="33" t="s">
        <v>105</v>
      </c>
      <c r="F152" s="187"/>
      <c r="G152" s="187"/>
      <c r="H152" s="86">
        <v>118680.32000000001</v>
      </c>
      <c r="I152" s="86"/>
    </row>
    <row r="153" spans="2:9" ht="25.5" x14ac:dyDescent="0.25">
      <c r="B153" s="229">
        <v>4</v>
      </c>
      <c r="C153" s="230"/>
      <c r="D153" s="231"/>
      <c r="E153" s="93" t="s">
        <v>6</v>
      </c>
      <c r="F153" s="173">
        <f>F154+F158</f>
        <v>472231.93999999994</v>
      </c>
      <c r="G153" s="173">
        <f t="shared" ref="G153:H153" si="30">G154+G158</f>
        <v>472231.93999999994</v>
      </c>
      <c r="H153" s="173">
        <f t="shared" si="30"/>
        <v>472232.05000000005</v>
      </c>
      <c r="I153" s="87">
        <f t="shared" si="26"/>
        <v>100.00002329363831</v>
      </c>
    </row>
    <row r="154" spans="2:9" ht="25.5" x14ac:dyDescent="0.25">
      <c r="B154" s="232">
        <v>42</v>
      </c>
      <c r="C154" s="233"/>
      <c r="D154" s="234"/>
      <c r="E154" s="33" t="s">
        <v>126</v>
      </c>
      <c r="F154" s="187">
        <v>446361.91</v>
      </c>
      <c r="G154" s="187">
        <v>446361.91</v>
      </c>
      <c r="H154" s="187">
        <f>H155+H156+H157</f>
        <v>460038.96</v>
      </c>
      <c r="I154" s="86">
        <f t="shared" si="26"/>
        <v>103.06411673881404</v>
      </c>
    </row>
    <row r="155" spans="2:9" x14ac:dyDescent="0.25">
      <c r="B155" s="95">
        <v>4221</v>
      </c>
      <c r="C155" s="96"/>
      <c r="D155" s="97"/>
      <c r="E155" s="33" t="s">
        <v>130</v>
      </c>
      <c r="F155" s="187"/>
      <c r="G155" s="187"/>
      <c r="H155" s="86">
        <v>9773.77</v>
      </c>
      <c r="I155" s="86"/>
    </row>
    <row r="156" spans="2:9" x14ac:dyDescent="0.25">
      <c r="B156" s="95">
        <v>4224</v>
      </c>
      <c r="C156" s="96"/>
      <c r="D156" s="97"/>
      <c r="E156" s="33" t="s">
        <v>133</v>
      </c>
      <c r="F156" s="187"/>
      <c r="G156" s="187"/>
      <c r="H156" s="86">
        <v>341343.11</v>
      </c>
      <c r="I156" s="86"/>
    </row>
    <row r="157" spans="2:9" ht="15" customHeight="1" x14ac:dyDescent="0.25">
      <c r="B157" s="95">
        <v>4227</v>
      </c>
      <c r="C157" s="96"/>
      <c r="D157" s="97"/>
      <c r="E157" s="33" t="s">
        <v>134</v>
      </c>
      <c r="F157" s="187"/>
      <c r="G157" s="187"/>
      <c r="H157" s="86">
        <v>108922.08</v>
      </c>
      <c r="I157" s="86"/>
    </row>
    <row r="158" spans="2:9" ht="25.5" x14ac:dyDescent="0.25">
      <c r="B158" s="232">
        <v>45</v>
      </c>
      <c r="C158" s="233"/>
      <c r="D158" s="234"/>
      <c r="E158" s="10" t="s">
        <v>137</v>
      </c>
      <c r="F158" s="86">
        <v>25870.03</v>
      </c>
      <c r="G158" s="86">
        <v>25870.03</v>
      </c>
      <c r="H158" s="86">
        <f>H159</f>
        <v>12193.09</v>
      </c>
      <c r="I158" s="86">
        <f t="shared" si="26"/>
        <v>47.132106147538295</v>
      </c>
    </row>
    <row r="159" spans="2:9" ht="15" customHeight="1" x14ac:dyDescent="0.25">
      <c r="B159" s="95">
        <v>4511</v>
      </c>
      <c r="C159" s="96"/>
      <c r="D159" s="97"/>
      <c r="E159" s="10" t="s">
        <v>193</v>
      </c>
      <c r="F159" s="86"/>
      <c r="G159" s="86"/>
      <c r="H159" s="86">
        <v>12193.09</v>
      </c>
      <c r="I159" s="86"/>
    </row>
    <row r="160" spans="2:9" x14ac:dyDescent="0.25">
      <c r="B160" s="182"/>
      <c r="C160" s="182"/>
      <c r="D160" s="182"/>
      <c r="E160" s="183"/>
      <c r="F160" s="109"/>
      <c r="G160" s="109"/>
    </row>
    <row r="161" spans="2:9" ht="25.5" x14ac:dyDescent="0.25">
      <c r="B161" s="225" t="s">
        <v>316</v>
      </c>
      <c r="C161" s="225"/>
      <c r="D161" s="225"/>
      <c r="E161" s="1" t="s">
        <v>315</v>
      </c>
      <c r="F161" s="173">
        <f>F162</f>
        <v>195380</v>
      </c>
      <c r="G161" s="173">
        <f t="shared" ref="G161:H161" si="31">G162</f>
        <v>195380</v>
      </c>
      <c r="H161" s="104">
        <f t="shared" si="31"/>
        <v>164050.52000000002</v>
      </c>
      <c r="I161" s="87">
        <f>H161/G161*100</f>
        <v>83.964847988535169</v>
      </c>
    </row>
    <row r="162" spans="2:9" x14ac:dyDescent="0.25">
      <c r="B162" s="226" t="s">
        <v>169</v>
      </c>
      <c r="C162" s="227"/>
      <c r="D162" s="228"/>
      <c r="E162" s="100" t="s">
        <v>179</v>
      </c>
      <c r="F162" s="172">
        <f>F163+F173</f>
        <v>195380</v>
      </c>
      <c r="G162" s="172">
        <f>G163+G173</f>
        <v>195380</v>
      </c>
      <c r="H162" s="172">
        <f>H163+H173</f>
        <v>164050.52000000002</v>
      </c>
      <c r="I162" s="105">
        <f>H162/G162*100</f>
        <v>83.964847988535169</v>
      </c>
    </row>
    <row r="163" spans="2:9" x14ac:dyDescent="0.25">
      <c r="B163" s="229">
        <v>3</v>
      </c>
      <c r="C163" s="230"/>
      <c r="D163" s="231"/>
      <c r="E163" s="93" t="s">
        <v>4</v>
      </c>
      <c r="F163" s="173">
        <f>F164+F171</f>
        <v>67680</v>
      </c>
      <c r="G163" s="173">
        <f>G164+G171</f>
        <v>67680</v>
      </c>
      <c r="H163" s="194">
        <f>H164+H171</f>
        <v>42187.5</v>
      </c>
      <c r="I163" s="87">
        <f>H163/G163*100</f>
        <v>62.333776595744681</v>
      </c>
    </row>
    <row r="164" spans="2:9" x14ac:dyDescent="0.25">
      <c r="B164" s="232">
        <v>32</v>
      </c>
      <c r="C164" s="233"/>
      <c r="D164" s="234"/>
      <c r="E164" s="33" t="s">
        <v>14</v>
      </c>
      <c r="F164" s="187">
        <v>15380</v>
      </c>
      <c r="G164" s="187">
        <v>15380</v>
      </c>
      <c r="H164" s="187">
        <f>SUM(H165:H170)</f>
        <v>16125</v>
      </c>
      <c r="I164" s="86">
        <f>H164/G164*100</f>
        <v>104.84395318595578</v>
      </c>
    </row>
    <row r="165" spans="2:9" x14ac:dyDescent="0.25">
      <c r="B165" s="95">
        <v>3211</v>
      </c>
      <c r="C165" s="96"/>
      <c r="D165" s="97"/>
      <c r="E165" s="33" t="s">
        <v>30</v>
      </c>
      <c r="F165" s="187"/>
      <c r="G165" s="187"/>
      <c r="H165" s="86">
        <v>0</v>
      </c>
      <c r="I165" s="86"/>
    </row>
    <row r="166" spans="2:9" x14ac:dyDescent="0.25">
      <c r="B166" s="95">
        <v>3213</v>
      </c>
      <c r="C166" s="96"/>
      <c r="D166" s="97"/>
      <c r="E166" s="33" t="s">
        <v>89</v>
      </c>
      <c r="F166" s="187"/>
      <c r="G166" s="187"/>
      <c r="H166" s="86">
        <v>0</v>
      </c>
      <c r="I166" s="86"/>
    </row>
    <row r="167" spans="2:9" x14ac:dyDescent="0.25">
      <c r="B167" s="95">
        <v>3222</v>
      </c>
      <c r="C167" s="96"/>
      <c r="D167" s="97"/>
      <c r="E167" s="33" t="s">
        <v>92</v>
      </c>
      <c r="F167" s="187"/>
      <c r="G167" s="187"/>
      <c r="H167" s="86">
        <v>0</v>
      </c>
      <c r="I167" s="86"/>
    </row>
    <row r="168" spans="2:9" x14ac:dyDescent="0.25">
      <c r="B168" s="95">
        <v>3223</v>
      </c>
      <c r="C168" s="96"/>
      <c r="D168" s="97"/>
      <c r="E168" s="33" t="s">
        <v>93</v>
      </c>
      <c r="F168" s="187"/>
      <c r="G168" s="187"/>
      <c r="H168" s="86">
        <v>0</v>
      </c>
      <c r="I168" s="86"/>
    </row>
    <row r="169" spans="2:9" x14ac:dyDescent="0.25">
      <c r="B169" s="95">
        <v>3225</v>
      </c>
      <c r="C169" s="96"/>
      <c r="D169" s="97"/>
      <c r="E169" s="33" t="s">
        <v>95</v>
      </c>
      <c r="F169" s="187"/>
      <c r="G169" s="187"/>
      <c r="H169" s="86">
        <v>0</v>
      </c>
      <c r="I169" s="86"/>
    </row>
    <row r="170" spans="2:9" x14ac:dyDescent="0.25">
      <c r="B170" s="95">
        <v>3232</v>
      </c>
      <c r="C170" s="96"/>
      <c r="D170" s="97"/>
      <c r="E170" s="33" t="s">
        <v>99</v>
      </c>
      <c r="F170" s="187"/>
      <c r="G170" s="187"/>
      <c r="H170" s="86">
        <v>16125</v>
      </c>
      <c r="I170" s="86"/>
    </row>
    <row r="171" spans="2:9" ht="25.5" x14ac:dyDescent="0.25">
      <c r="B171" s="232">
        <v>42</v>
      </c>
      <c r="C171" s="233"/>
      <c r="D171" s="234"/>
      <c r="E171" s="33" t="s">
        <v>126</v>
      </c>
      <c r="F171" s="187">
        <v>52300</v>
      </c>
      <c r="G171" s="187">
        <v>52300</v>
      </c>
      <c r="H171" s="187">
        <f t="shared" ref="H171" si="32">H172</f>
        <v>26062.5</v>
      </c>
      <c r="I171" s="86">
        <f t="shared" si="26"/>
        <v>49.832695984703633</v>
      </c>
    </row>
    <row r="172" spans="2:9" x14ac:dyDescent="0.25">
      <c r="B172" s="95">
        <v>4224</v>
      </c>
      <c r="C172" s="96"/>
      <c r="D172" s="97"/>
      <c r="E172" s="112" t="s">
        <v>133</v>
      </c>
      <c r="F172" s="187"/>
      <c r="G172" s="187"/>
      <c r="H172" s="192">
        <v>26062.5</v>
      </c>
      <c r="I172" s="86"/>
    </row>
    <row r="173" spans="2:9" ht="25.5" x14ac:dyDescent="0.25">
      <c r="B173" s="229">
        <v>4</v>
      </c>
      <c r="C173" s="230"/>
      <c r="D173" s="231"/>
      <c r="E173" s="93" t="s">
        <v>6</v>
      </c>
      <c r="F173" s="173">
        <f>F174</f>
        <v>127700</v>
      </c>
      <c r="G173" s="173">
        <f>G174</f>
        <v>127700</v>
      </c>
      <c r="H173" s="173">
        <f t="shared" ref="H173" si="33">H174</f>
        <v>121863.02</v>
      </c>
      <c r="I173" s="87">
        <f t="shared" si="26"/>
        <v>95.429146436961631</v>
      </c>
    </row>
    <row r="174" spans="2:9" ht="25.5" x14ac:dyDescent="0.25">
      <c r="B174" s="232">
        <v>45</v>
      </c>
      <c r="C174" s="233"/>
      <c r="D174" s="234"/>
      <c r="E174" s="10" t="s">
        <v>137</v>
      </c>
      <c r="F174" s="187">
        <v>127700</v>
      </c>
      <c r="G174" s="187">
        <v>127700</v>
      </c>
      <c r="H174" s="187">
        <f>H175+H176</f>
        <v>121863.02</v>
      </c>
      <c r="I174" s="86">
        <f t="shared" si="26"/>
        <v>95.429146436961631</v>
      </c>
    </row>
    <row r="175" spans="2:9" ht="15" customHeight="1" x14ac:dyDescent="0.25">
      <c r="B175" s="232">
        <v>4511</v>
      </c>
      <c r="C175" s="233"/>
      <c r="D175" s="234"/>
      <c r="E175" s="10" t="s">
        <v>193</v>
      </c>
      <c r="F175" s="86"/>
      <c r="G175" s="86"/>
      <c r="H175" s="86">
        <v>114194.1</v>
      </c>
      <c r="I175" s="86"/>
    </row>
    <row r="176" spans="2:9" ht="15" customHeight="1" x14ac:dyDescent="0.25">
      <c r="B176" s="232">
        <v>4521</v>
      </c>
      <c r="C176" s="233"/>
      <c r="D176" s="234"/>
      <c r="E176" s="10" t="s">
        <v>160</v>
      </c>
      <c r="F176" s="86"/>
      <c r="G176" s="86"/>
      <c r="H176" s="86">
        <v>7668.92</v>
      </c>
      <c r="I176" s="86"/>
    </row>
    <row r="178" spans="2:9" ht="38.25" x14ac:dyDescent="0.25">
      <c r="B178" s="225" t="s">
        <v>341</v>
      </c>
      <c r="C178" s="225"/>
      <c r="D178" s="225"/>
      <c r="E178" s="1" t="s">
        <v>342</v>
      </c>
      <c r="F178" s="173">
        <f>F179</f>
        <v>0</v>
      </c>
      <c r="G178" s="173">
        <f t="shared" ref="G178:H178" si="34">G179</f>
        <v>0</v>
      </c>
      <c r="H178" s="194">
        <f t="shared" si="34"/>
        <v>2920</v>
      </c>
      <c r="I178" s="87" t="s">
        <v>254</v>
      </c>
    </row>
    <row r="179" spans="2:9" x14ac:dyDescent="0.25">
      <c r="B179" s="226" t="s">
        <v>169</v>
      </c>
      <c r="C179" s="227"/>
      <c r="D179" s="228"/>
      <c r="E179" s="100" t="s">
        <v>179</v>
      </c>
      <c r="F179" s="172">
        <f>F180+F190</f>
        <v>0</v>
      </c>
      <c r="G179" s="172">
        <f>G180+G190</f>
        <v>0</v>
      </c>
      <c r="H179" s="172">
        <f>H180+H190</f>
        <v>2920</v>
      </c>
      <c r="I179" s="105" t="s">
        <v>254</v>
      </c>
    </row>
    <row r="180" spans="2:9" x14ac:dyDescent="0.25">
      <c r="B180" s="229">
        <v>3</v>
      </c>
      <c r="C180" s="230"/>
      <c r="D180" s="231"/>
      <c r="E180" s="93" t="s">
        <v>4</v>
      </c>
      <c r="F180" s="173">
        <f>F181+F188</f>
        <v>0</v>
      </c>
      <c r="G180" s="173">
        <f>G181+G188</f>
        <v>0</v>
      </c>
      <c r="H180" s="194">
        <f>H181+H188</f>
        <v>2920</v>
      </c>
      <c r="I180" s="87" t="s">
        <v>254</v>
      </c>
    </row>
    <row r="181" spans="2:9" x14ac:dyDescent="0.25">
      <c r="B181" s="232">
        <v>32</v>
      </c>
      <c r="C181" s="233"/>
      <c r="D181" s="234"/>
      <c r="E181" s="33" t="s">
        <v>14</v>
      </c>
      <c r="F181" s="187">
        <v>0</v>
      </c>
      <c r="G181" s="187">
        <v>0</v>
      </c>
      <c r="H181" s="187">
        <f>SUM(H182:H187)</f>
        <v>2920</v>
      </c>
      <c r="I181" s="86" t="s">
        <v>254</v>
      </c>
    </row>
    <row r="182" spans="2:9" x14ac:dyDescent="0.25">
      <c r="B182" s="95">
        <v>3213</v>
      </c>
      <c r="C182" s="96"/>
      <c r="D182" s="97"/>
      <c r="E182" s="33" t="s">
        <v>89</v>
      </c>
      <c r="F182" s="187"/>
      <c r="G182" s="187"/>
      <c r="H182" s="86">
        <v>2920</v>
      </c>
      <c r="I182" s="86" t="s">
        <v>254</v>
      </c>
    </row>
  </sheetData>
  <mergeCells count="71">
    <mergeCell ref="D1:H1"/>
    <mergeCell ref="B9:E9"/>
    <mergeCell ref="B10:E10"/>
    <mergeCell ref="B12:E12"/>
    <mergeCell ref="B13:E13"/>
    <mergeCell ref="B3:I3"/>
    <mergeCell ref="B5:I5"/>
    <mergeCell ref="B7:E7"/>
    <mergeCell ref="B8:E8"/>
    <mergeCell ref="B20:D20"/>
    <mergeCell ref="B11:E11"/>
    <mergeCell ref="B14:E14"/>
    <mergeCell ref="B17:E17"/>
    <mergeCell ref="B15:E15"/>
    <mergeCell ref="B16:E16"/>
    <mergeCell ref="B18:E18"/>
    <mergeCell ref="B19:E19"/>
    <mergeCell ref="B74:D74"/>
    <mergeCell ref="B76:D76"/>
    <mergeCell ref="B21:D21"/>
    <mergeCell ref="B22:D22"/>
    <mergeCell ref="B23:D23"/>
    <mergeCell ref="B41:D41"/>
    <mergeCell ref="B42:D42"/>
    <mergeCell ref="B47:D47"/>
    <mergeCell ref="B64:D64"/>
    <mergeCell ref="B73:D73"/>
    <mergeCell ref="B26:D26"/>
    <mergeCell ref="B27:D27"/>
    <mergeCell ref="B28:D28"/>
    <mergeCell ref="B34:D34"/>
    <mergeCell ref="B35:D35"/>
    <mergeCell ref="B141:D141"/>
    <mergeCell ref="B142:D142"/>
    <mergeCell ref="B143:D143"/>
    <mergeCell ref="B126:D126"/>
    <mergeCell ref="B87:D87"/>
    <mergeCell ref="B88:D88"/>
    <mergeCell ref="B93:D93"/>
    <mergeCell ref="B106:D106"/>
    <mergeCell ref="B107:D107"/>
    <mergeCell ref="B109:D109"/>
    <mergeCell ref="B113:D113"/>
    <mergeCell ref="B119:D119"/>
    <mergeCell ref="B120:D120"/>
    <mergeCell ref="B130:D130"/>
    <mergeCell ref="B131:D131"/>
    <mergeCell ref="B134:D134"/>
    <mergeCell ref="B138:D138"/>
    <mergeCell ref="B139:D139"/>
    <mergeCell ref="B173:D173"/>
    <mergeCell ref="B146:D146"/>
    <mergeCell ref="B147:D147"/>
    <mergeCell ref="B148:D148"/>
    <mergeCell ref="B149:D149"/>
    <mergeCell ref="B150:D150"/>
    <mergeCell ref="B153:D153"/>
    <mergeCell ref="B154:D154"/>
    <mergeCell ref="B158:D158"/>
    <mergeCell ref="B161:D161"/>
    <mergeCell ref="B162:D162"/>
    <mergeCell ref="B163:D163"/>
    <mergeCell ref="B164:D164"/>
    <mergeCell ref="B171:D171"/>
    <mergeCell ref="B178:D178"/>
    <mergeCell ref="B179:D179"/>
    <mergeCell ref="B180:D180"/>
    <mergeCell ref="B181:D181"/>
    <mergeCell ref="B174:D174"/>
    <mergeCell ref="B175:D175"/>
    <mergeCell ref="B176:D176"/>
  </mergeCells>
  <pageMargins left="0.7" right="0.7" top="0.75" bottom="0.75" header="0.3" footer="0.3"/>
  <pageSetup paperSize="9" scale="52" fitToHeight="0" orientation="portrait" r:id="rId1"/>
  <ignoredErrors>
    <ignoredError sqref="F148:H148 F21:H21" formula="1"/>
    <ignoredError sqref="B26 B40 B86 B105 B118 B129 B141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7"/>
  <sheetViews>
    <sheetView workbookViewId="0">
      <selection activeCell="B1" sqref="B1:H1"/>
    </sheetView>
  </sheetViews>
  <sheetFormatPr defaultRowHeight="15" x14ac:dyDescent="0.25"/>
  <cols>
    <col min="1" max="1" width="5.140625" bestFit="1" customWidth="1"/>
    <col min="2" max="2" width="29.42578125" customWidth="1"/>
    <col min="3" max="3" width="12.85546875" customWidth="1"/>
    <col min="4" max="4" width="7.85546875" customWidth="1"/>
    <col min="5" max="5" width="9.28515625" customWidth="1"/>
    <col min="6" max="6" width="8.28515625" customWidth="1"/>
    <col min="7" max="7" width="15.28515625" customWidth="1"/>
    <col min="8" max="8" width="13.28515625" customWidth="1"/>
    <col min="9" max="9" width="17.28515625" customWidth="1"/>
  </cols>
  <sheetData>
    <row r="1" spans="1:8" ht="46.5" customHeight="1" x14ac:dyDescent="0.25">
      <c r="B1" s="198" t="s">
        <v>347</v>
      </c>
      <c r="C1" s="198"/>
      <c r="D1" s="198"/>
      <c r="E1" s="198"/>
      <c r="F1" s="198"/>
      <c r="G1" s="198"/>
      <c r="H1" s="198"/>
    </row>
    <row r="3" spans="1:8" ht="18.75" x14ac:dyDescent="0.25">
      <c r="A3" s="250" t="s">
        <v>328</v>
      </c>
      <c r="B3" s="250"/>
      <c r="C3" s="250"/>
      <c r="D3" s="250"/>
      <c r="E3" s="250"/>
      <c r="F3" s="250"/>
      <c r="G3" s="250"/>
      <c r="H3" s="250"/>
    </row>
    <row r="4" spans="1:8" x14ac:dyDescent="0.25">
      <c r="A4" s="129"/>
      <c r="B4" s="130"/>
      <c r="C4" s="129"/>
      <c r="D4" s="129"/>
      <c r="E4" s="129"/>
      <c r="F4" s="129"/>
      <c r="G4" s="129"/>
      <c r="H4" s="129"/>
    </row>
    <row r="5" spans="1:8" ht="15" customHeight="1" x14ac:dyDescent="0.25">
      <c r="A5" s="251" t="s">
        <v>233</v>
      </c>
      <c r="B5" s="252" t="s">
        <v>234</v>
      </c>
      <c r="C5" s="252" t="s">
        <v>235</v>
      </c>
      <c r="D5" s="252"/>
      <c r="E5" s="252" t="s">
        <v>327</v>
      </c>
      <c r="F5" s="252"/>
      <c r="G5" s="131" t="s">
        <v>236</v>
      </c>
      <c r="H5" s="131" t="s">
        <v>237</v>
      </c>
    </row>
    <row r="6" spans="1:8" x14ac:dyDescent="0.25">
      <c r="A6" s="251"/>
      <c r="B6" s="252"/>
      <c r="C6" s="131" t="s">
        <v>232</v>
      </c>
      <c r="D6" s="132" t="s">
        <v>238</v>
      </c>
      <c r="E6" s="131" t="s">
        <v>232</v>
      </c>
      <c r="F6" s="131" t="s">
        <v>238</v>
      </c>
      <c r="G6" s="131" t="s">
        <v>239</v>
      </c>
      <c r="H6" s="131" t="s">
        <v>240</v>
      </c>
    </row>
    <row r="7" spans="1:8" x14ac:dyDescent="0.25">
      <c r="A7" s="133">
        <v>0</v>
      </c>
      <c r="B7" s="134">
        <v>1</v>
      </c>
      <c r="C7" s="133">
        <v>2</v>
      </c>
      <c r="D7" s="133">
        <v>3</v>
      </c>
      <c r="E7" s="133">
        <v>4</v>
      </c>
      <c r="F7" s="133">
        <v>5</v>
      </c>
      <c r="G7" s="133">
        <v>6</v>
      </c>
      <c r="H7" s="133">
        <v>7</v>
      </c>
    </row>
    <row r="8" spans="1:8" x14ac:dyDescent="0.25">
      <c r="A8" s="135" t="s">
        <v>211</v>
      </c>
      <c r="B8" s="136" t="s">
        <v>241</v>
      </c>
      <c r="C8" s="137">
        <v>40455.879999999997</v>
      </c>
      <c r="D8" s="138">
        <f>C8*100/$C$27</f>
        <v>3.5772073880374577</v>
      </c>
      <c r="E8" s="139">
        <v>51294.68</v>
      </c>
      <c r="F8" s="138">
        <f>E8*100/$E$27</f>
        <v>5.2231530321292565</v>
      </c>
      <c r="G8" s="137">
        <f>E8-C8</f>
        <v>10838.800000000003</v>
      </c>
      <c r="H8" s="138">
        <f>E8*100/C8</f>
        <v>126.79165550224097</v>
      </c>
    </row>
    <row r="9" spans="1:8" x14ac:dyDescent="0.25">
      <c r="A9" s="135" t="s">
        <v>212</v>
      </c>
      <c r="B9" s="136" t="s">
        <v>242</v>
      </c>
      <c r="C9" s="137">
        <v>54693.599999999999</v>
      </c>
      <c r="D9" s="138">
        <f t="shared" ref="D9:D24" si="0">C9*100/$C$27</f>
        <v>4.8361412481539272</v>
      </c>
      <c r="E9" s="139">
        <v>132789.26999999999</v>
      </c>
      <c r="F9" s="138">
        <f t="shared" ref="F9:F24" si="1">E9*100/$E$27</f>
        <v>13.521454432208769</v>
      </c>
      <c r="G9" s="137">
        <f t="shared" ref="G9:G23" si="2">E9-C9</f>
        <v>78095.669999999984</v>
      </c>
      <c r="H9" s="138">
        <f t="shared" ref="H9:H26" si="3">E9*100/C9</f>
        <v>242.78758392206763</v>
      </c>
    </row>
    <row r="10" spans="1:8" ht="30" x14ac:dyDescent="0.25">
      <c r="A10" s="135" t="s">
        <v>213</v>
      </c>
      <c r="B10" s="136" t="s">
        <v>243</v>
      </c>
      <c r="C10" s="137">
        <v>1190.08</v>
      </c>
      <c r="D10" s="138">
        <f t="shared" si="0"/>
        <v>0.10522977051433853</v>
      </c>
      <c r="E10" s="139">
        <v>1577.16</v>
      </c>
      <c r="F10" s="138">
        <f t="shared" si="1"/>
        <v>0.16059653820148559</v>
      </c>
      <c r="G10" s="137">
        <f t="shared" si="2"/>
        <v>387.08000000000015</v>
      </c>
      <c r="H10" s="138">
        <f t="shared" si="3"/>
        <v>132.52554450121002</v>
      </c>
    </row>
    <row r="11" spans="1:8" x14ac:dyDescent="0.25">
      <c r="A11" s="135" t="s">
        <v>244</v>
      </c>
      <c r="B11" s="136" t="s">
        <v>245</v>
      </c>
      <c r="C11" s="137">
        <v>8122.08</v>
      </c>
      <c r="D11" s="138">
        <f t="shared" si="0"/>
        <v>0.71817408451456943</v>
      </c>
      <c r="E11" s="139">
        <v>15413.92</v>
      </c>
      <c r="F11" s="138">
        <f t="shared" si="1"/>
        <v>1.5695441122743683</v>
      </c>
      <c r="G11" s="137">
        <f t="shared" si="2"/>
        <v>7291.84</v>
      </c>
      <c r="H11" s="138">
        <f t="shared" si="3"/>
        <v>189.77798790457618</v>
      </c>
    </row>
    <row r="12" spans="1:8" x14ac:dyDescent="0.25">
      <c r="A12" s="135" t="s">
        <v>246</v>
      </c>
      <c r="B12" s="136" t="s">
        <v>247</v>
      </c>
      <c r="C12" s="137">
        <v>179912</v>
      </c>
      <c r="D12" s="138">
        <f t="shared" si="0"/>
        <v>15.908256985056193</v>
      </c>
      <c r="E12" s="139">
        <v>261836.17</v>
      </c>
      <c r="F12" s="138">
        <f t="shared" si="1"/>
        <v>26.661836768581292</v>
      </c>
      <c r="G12" s="137">
        <f t="shared" si="2"/>
        <v>81924.170000000013</v>
      </c>
      <c r="H12" s="138">
        <f t="shared" si="3"/>
        <v>145.53568967050558</v>
      </c>
    </row>
    <row r="13" spans="1:8" ht="30" x14ac:dyDescent="0.25">
      <c r="A13" s="135" t="s">
        <v>248</v>
      </c>
      <c r="B13" s="140" t="s">
        <v>249</v>
      </c>
      <c r="C13" s="137">
        <v>0</v>
      </c>
      <c r="D13" s="138">
        <f t="shared" si="0"/>
        <v>0</v>
      </c>
      <c r="E13" s="139">
        <v>1044.56</v>
      </c>
      <c r="F13" s="138">
        <f t="shared" si="1"/>
        <v>0.10636379311150662</v>
      </c>
      <c r="G13" s="137">
        <f t="shared" si="2"/>
        <v>1044.56</v>
      </c>
      <c r="H13" s="138" t="s">
        <v>254</v>
      </c>
    </row>
    <row r="14" spans="1:8" ht="30" x14ac:dyDescent="0.25">
      <c r="A14" s="135" t="s">
        <v>250</v>
      </c>
      <c r="B14" s="140" t="s">
        <v>251</v>
      </c>
      <c r="C14" s="137">
        <v>3080</v>
      </c>
      <c r="D14" s="138">
        <f t="shared" si="0"/>
        <v>0.2723410973919087</v>
      </c>
      <c r="E14" s="139">
        <v>1975.12</v>
      </c>
      <c r="F14" s="138">
        <f t="shared" si="1"/>
        <v>0.20111937567052054</v>
      </c>
      <c r="G14" s="137">
        <f t="shared" si="2"/>
        <v>-1104.8800000000001</v>
      </c>
      <c r="H14" s="138">
        <f t="shared" si="3"/>
        <v>64.127272727272725</v>
      </c>
    </row>
    <row r="15" spans="1:8" x14ac:dyDescent="0.25">
      <c r="A15" s="135" t="s">
        <v>252</v>
      </c>
      <c r="B15" s="140" t="s">
        <v>253</v>
      </c>
      <c r="C15" s="137">
        <v>12522.12</v>
      </c>
      <c r="D15" s="138">
        <f t="shared" si="0"/>
        <v>1.1072363319718077</v>
      </c>
      <c r="E15" s="139">
        <v>32696.39</v>
      </c>
      <c r="F15" s="138">
        <f t="shared" si="1"/>
        <v>3.3293559598808433</v>
      </c>
      <c r="G15" s="137">
        <f t="shared" si="2"/>
        <v>20174.269999999997</v>
      </c>
      <c r="H15" s="138">
        <f t="shared" si="3"/>
        <v>261.10906140493779</v>
      </c>
    </row>
    <row r="16" spans="1:8" ht="30" x14ac:dyDescent="0.25">
      <c r="A16" s="135" t="s">
        <v>255</v>
      </c>
      <c r="B16" s="140" t="s">
        <v>256</v>
      </c>
      <c r="C16" s="137">
        <v>47270.51</v>
      </c>
      <c r="D16" s="138">
        <f t="shared" si="0"/>
        <v>4.1797735609335041</v>
      </c>
      <c r="E16" s="139">
        <v>57431.85</v>
      </c>
      <c r="F16" s="138">
        <f t="shared" si="1"/>
        <v>5.8480790106945326</v>
      </c>
      <c r="G16" s="137">
        <f t="shared" si="2"/>
        <v>10161.339999999997</v>
      </c>
      <c r="H16" s="138">
        <f t="shared" si="3"/>
        <v>121.49615055983107</v>
      </c>
    </row>
    <row r="17" spans="1:8" x14ac:dyDescent="0.25">
      <c r="A17" s="135" t="s">
        <v>257</v>
      </c>
      <c r="B17" s="140" t="s">
        <v>258</v>
      </c>
      <c r="C17" s="137">
        <v>210374</v>
      </c>
      <c r="D17" s="138">
        <f t="shared" si="0"/>
        <v>18.601781176209546</v>
      </c>
      <c r="E17" s="139">
        <v>154932.39000000001</v>
      </c>
      <c r="F17" s="138">
        <f t="shared" si="1"/>
        <v>15.776208811586944</v>
      </c>
      <c r="G17" s="137">
        <f t="shared" si="2"/>
        <v>-55441.609999999986</v>
      </c>
      <c r="H17" s="138">
        <f t="shared" si="3"/>
        <v>73.64616825273086</v>
      </c>
    </row>
    <row r="18" spans="1:8" x14ac:dyDescent="0.25">
      <c r="A18" s="135" t="s">
        <v>259</v>
      </c>
      <c r="B18" s="140" t="s">
        <v>260</v>
      </c>
      <c r="C18" s="137">
        <v>0</v>
      </c>
      <c r="D18" s="138">
        <f t="shared" si="0"/>
        <v>0</v>
      </c>
      <c r="E18" s="139">
        <v>51.7</v>
      </c>
      <c r="F18" s="138">
        <f t="shared" si="1"/>
        <v>5.2644253119637861E-3</v>
      </c>
      <c r="G18" s="137">
        <f t="shared" si="2"/>
        <v>51.7</v>
      </c>
      <c r="H18" s="138" t="s">
        <v>254</v>
      </c>
    </row>
    <row r="19" spans="1:8" x14ac:dyDescent="0.25">
      <c r="A19" s="135" t="s">
        <v>261</v>
      </c>
      <c r="B19" s="140" t="s">
        <v>262</v>
      </c>
      <c r="C19" s="137">
        <v>2740.14</v>
      </c>
      <c r="D19" s="138">
        <f t="shared" si="0"/>
        <v>0.2422898488985275</v>
      </c>
      <c r="E19" s="139">
        <v>2787.32</v>
      </c>
      <c r="F19" s="138">
        <f t="shared" si="1"/>
        <v>0.28382278453661314</v>
      </c>
      <c r="G19" s="137">
        <f t="shared" si="2"/>
        <v>47.180000000000291</v>
      </c>
      <c r="H19" s="138">
        <f t="shared" si="3"/>
        <v>101.721809834534</v>
      </c>
    </row>
    <row r="20" spans="1:8" x14ac:dyDescent="0.25">
      <c r="A20" s="135" t="s">
        <v>263</v>
      </c>
      <c r="B20" s="140" t="s">
        <v>264</v>
      </c>
      <c r="C20" s="137">
        <v>65287.92</v>
      </c>
      <c r="D20" s="138">
        <f t="shared" si="0"/>
        <v>5.7729168114399814</v>
      </c>
      <c r="E20" s="139">
        <v>61959.09</v>
      </c>
      <c r="F20" s="138">
        <f t="shared" si="1"/>
        <v>6.3090715996565239</v>
      </c>
      <c r="G20" s="137">
        <f t="shared" si="2"/>
        <v>-3328.8300000000017</v>
      </c>
      <c r="H20" s="138">
        <f t="shared" si="3"/>
        <v>94.901307929552672</v>
      </c>
    </row>
    <row r="21" spans="1:8" ht="30" x14ac:dyDescent="0.25">
      <c r="A21" s="135" t="s">
        <v>265</v>
      </c>
      <c r="B21" s="140" t="s">
        <v>266</v>
      </c>
      <c r="C21" s="137">
        <v>58166.33</v>
      </c>
      <c r="D21" s="138">
        <f t="shared" si="0"/>
        <v>5.1432084881363309</v>
      </c>
      <c r="E21" s="139">
        <v>48699.32</v>
      </c>
      <c r="F21" s="138">
        <f t="shared" si="1"/>
        <v>4.9588768449405078</v>
      </c>
      <c r="G21" s="137">
        <f t="shared" si="2"/>
        <v>-9467.010000000002</v>
      </c>
      <c r="H21" s="138">
        <f t="shared" si="3"/>
        <v>83.724243905365867</v>
      </c>
    </row>
    <row r="22" spans="1:8" ht="30" x14ac:dyDescent="0.25">
      <c r="A22" s="135" t="s">
        <v>267</v>
      </c>
      <c r="B22" s="140" t="s">
        <v>268</v>
      </c>
      <c r="C22" s="137">
        <v>14725.88</v>
      </c>
      <c r="D22" s="138">
        <f t="shared" si="0"/>
        <v>1.3020981556044027</v>
      </c>
      <c r="E22" s="139">
        <v>9658.2900000000009</v>
      </c>
      <c r="F22" s="138">
        <f t="shared" si="1"/>
        <v>0.98346898155293461</v>
      </c>
      <c r="G22" s="137">
        <f t="shared" si="2"/>
        <v>-5067.5899999999983</v>
      </c>
      <c r="H22" s="138">
        <f t="shared" si="3"/>
        <v>65.587183923813058</v>
      </c>
    </row>
    <row r="23" spans="1:8" ht="30" x14ac:dyDescent="0.25">
      <c r="A23" s="135" t="s">
        <v>269</v>
      </c>
      <c r="B23" s="140" t="s">
        <v>270</v>
      </c>
      <c r="C23" s="137">
        <v>929.07</v>
      </c>
      <c r="D23" s="138">
        <f t="shared" si="0"/>
        <v>8.215063095905864E-2</v>
      </c>
      <c r="E23" s="139">
        <v>663.62</v>
      </c>
      <c r="F23" s="138">
        <f t="shared" si="1"/>
        <v>6.7574041112677133E-2</v>
      </c>
      <c r="G23" s="137">
        <f t="shared" si="2"/>
        <v>-265.45000000000005</v>
      </c>
      <c r="H23" s="138">
        <f t="shared" si="3"/>
        <v>71.428417664976806</v>
      </c>
    </row>
    <row r="24" spans="1:8" x14ac:dyDescent="0.25">
      <c r="A24" s="135" t="s">
        <v>271</v>
      </c>
      <c r="B24" s="140" t="s">
        <v>272</v>
      </c>
      <c r="C24" s="137">
        <v>15774.42</v>
      </c>
      <c r="D24" s="138">
        <f t="shared" si="0"/>
        <v>1.3948126147795039</v>
      </c>
      <c r="E24" s="139">
        <v>15774.42</v>
      </c>
      <c r="F24" s="138">
        <f t="shared" si="1"/>
        <v>1.6062525324864174</v>
      </c>
      <c r="G24" s="137" t="s">
        <v>254</v>
      </c>
      <c r="H24" s="138">
        <f t="shared" si="3"/>
        <v>100</v>
      </c>
    </row>
    <row r="25" spans="1:8" x14ac:dyDescent="0.25">
      <c r="A25" s="141"/>
      <c r="B25" s="142" t="s">
        <v>273</v>
      </c>
      <c r="C25" s="143">
        <f>SUM(C8:C24)</f>
        <v>715244.03</v>
      </c>
      <c r="D25" s="144">
        <f>C25*100/$C$27</f>
        <v>63.243618192601062</v>
      </c>
      <c r="E25" s="143">
        <f>SUM(E8:E24)</f>
        <v>850585.2699999999</v>
      </c>
      <c r="F25" s="144">
        <f>E25*100/$E$27</f>
        <v>86.612043043937149</v>
      </c>
      <c r="G25" s="143">
        <f>E25-C25</f>
        <v>135341.23999999987</v>
      </c>
      <c r="H25" s="144">
        <f t="shared" ref="H25:H27" si="4">E25*100/C25</f>
        <v>118.9223865314891</v>
      </c>
    </row>
    <row r="26" spans="1:8" x14ac:dyDescent="0.25">
      <c r="A26" s="135" t="s">
        <v>274</v>
      </c>
      <c r="B26" s="140" t="s">
        <v>275</v>
      </c>
      <c r="C26" s="137">
        <v>415690.68</v>
      </c>
      <c r="D26" s="138">
        <f>C26*100/$C$27</f>
        <v>36.756381807398945</v>
      </c>
      <c r="E26" s="137">
        <v>131478.24</v>
      </c>
      <c r="F26" s="138">
        <f>E26*100/$E$27</f>
        <v>13.387956956062853</v>
      </c>
      <c r="G26" s="137">
        <f>E26-C26</f>
        <v>-284212.44</v>
      </c>
      <c r="H26" s="138">
        <f t="shared" si="3"/>
        <v>31.628864039001307</v>
      </c>
    </row>
    <row r="27" spans="1:8" x14ac:dyDescent="0.25">
      <c r="A27" s="141"/>
      <c r="B27" s="142" t="s">
        <v>276</v>
      </c>
      <c r="C27" s="143">
        <f>C25+C26</f>
        <v>1130934.71</v>
      </c>
      <c r="D27" s="144">
        <f>C27*100/$C$27</f>
        <v>100</v>
      </c>
      <c r="E27" s="143">
        <f>E25+E26</f>
        <v>982063.50999999989</v>
      </c>
      <c r="F27" s="144">
        <f t="shared" ref="F27" si="5">E27*100/$E$27</f>
        <v>100</v>
      </c>
      <c r="G27" s="143">
        <f>E27-C27</f>
        <v>-148871.20000000007</v>
      </c>
      <c r="H27" s="144">
        <f t="shared" si="4"/>
        <v>86.83644611102261</v>
      </c>
    </row>
  </sheetData>
  <mergeCells count="6">
    <mergeCell ref="B1:H1"/>
    <mergeCell ref="A3:H3"/>
    <mergeCell ref="A5:A6"/>
    <mergeCell ref="B5:B6"/>
    <mergeCell ref="C5:D5"/>
    <mergeCell ref="E5:F5"/>
  </mergeCells>
  <pageMargins left="0.7" right="0.7" top="0.75" bottom="0.75" header="0.3" footer="0.3"/>
  <pageSetup paperSize="9" scale="86" orientation="portrait" r:id="rId1"/>
  <ignoredErrors>
    <ignoredError sqref="D25 D27" formula="1"/>
    <ignoredError sqref="C25 E2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workbookViewId="0">
      <selection activeCell="B1" sqref="B1:H1"/>
    </sheetView>
  </sheetViews>
  <sheetFormatPr defaultRowHeight="15" x14ac:dyDescent="0.25"/>
  <cols>
    <col min="1" max="1" width="5.140625" bestFit="1" customWidth="1"/>
    <col min="2" max="2" width="22" customWidth="1"/>
    <col min="3" max="3" width="18.140625" customWidth="1"/>
    <col min="4" max="4" width="7.7109375" customWidth="1"/>
    <col min="5" max="5" width="9.28515625" customWidth="1"/>
    <col min="6" max="6" width="11.5703125" customWidth="1"/>
    <col min="7" max="7" width="18" customWidth="1"/>
    <col min="8" max="8" width="10.85546875" customWidth="1"/>
    <col min="9" max="9" width="17.28515625" customWidth="1"/>
  </cols>
  <sheetData>
    <row r="1" spans="1:8" ht="56.25" customHeight="1" x14ac:dyDescent="0.25">
      <c r="B1" s="198" t="s">
        <v>347</v>
      </c>
      <c r="C1" s="198"/>
      <c r="D1" s="198"/>
      <c r="E1" s="198"/>
      <c r="F1" s="198"/>
      <c r="G1" s="198"/>
      <c r="H1" s="198"/>
    </row>
    <row r="2" spans="1:8" ht="18.75" x14ac:dyDescent="0.25">
      <c r="A2" s="250"/>
      <c r="B2" s="250"/>
      <c r="C2" s="250"/>
      <c r="D2" s="250"/>
      <c r="E2" s="250"/>
      <c r="F2" s="250"/>
      <c r="G2" s="250"/>
      <c r="H2" s="250"/>
    </row>
    <row r="3" spans="1:8" ht="18.75" x14ac:dyDescent="0.25">
      <c r="A3" s="250" t="s">
        <v>329</v>
      </c>
      <c r="B3" s="250"/>
      <c r="C3" s="250"/>
      <c r="D3" s="250"/>
      <c r="E3" s="250"/>
      <c r="F3" s="250"/>
      <c r="G3" s="250"/>
      <c r="H3" s="250"/>
    </row>
    <row r="4" spans="1:8" x14ac:dyDescent="0.25">
      <c r="A4" s="155"/>
      <c r="B4" s="156"/>
      <c r="C4" s="155"/>
      <c r="D4" s="155"/>
      <c r="E4" s="155"/>
      <c r="F4" s="155"/>
      <c r="G4" s="155"/>
      <c r="H4" s="157"/>
    </row>
    <row r="5" spans="1:8" ht="15" customHeight="1" x14ac:dyDescent="0.25">
      <c r="A5" s="261" t="s">
        <v>233</v>
      </c>
      <c r="B5" s="262" t="s">
        <v>278</v>
      </c>
      <c r="C5" s="262" t="s">
        <v>235</v>
      </c>
      <c r="D5" s="262"/>
      <c r="E5" s="262" t="s">
        <v>327</v>
      </c>
      <c r="F5" s="262"/>
      <c r="G5" s="158" t="s">
        <v>236</v>
      </c>
      <c r="H5" s="158" t="s">
        <v>237</v>
      </c>
    </row>
    <row r="6" spans="1:8" x14ac:dyDescent="0.25">
      <c r="A6" s="261"/>
      <c r="B6" s="262"/>
      <c r="C6" s="159" t="s">
        <v>232</v>
      </c>
      <c r="D6" s="159" t="s">
        <v>238</v>
      </c>
      <c r="E6" s="159" t="s">
        <v>232</v>
      </c>
      <c r="F6" s="159" t="s">
        <v>238</v>
      </c>
      <c r="G6" s="160" t="s">
        <v>239</v>
      </c>
      <c r="H6" s="160" t="s">
        <v>240</v>
      </c>
    </row>
    <row r="7" spans="1:8" ht="18.75" customHeight="1" x14ac:dyDescent="0.25">
      <c r="A7" s="145">
        <v>0</v>
      </c>
      <c r="B7" s="145">
        <v>1</v>
      </c>
      <c r="C7" s="145">
        <v>2</v>
      </c>
      <c r="D7" s="145">
        <v>3</v>
      </c>
      <c r="E7" s="145">
        <v>4</v>
      </c>
      <c r="F7" s="145">
        <v>5</v>
      </c>
      <c r="G7" s="145">
        <v>6</v>
      </c>
      <c r="H7" s="145">
        <v>7</v>
      </c>
    </row>
    <row r="8" spans="1:8" x14ac:dyDescent="0.25">
      <c r="A8" s="146" t="s">
        <v>211</v>
      </c>
      <c r="B8" s="147" t="s">
        <v>281</v>
      </c>
      <c r="C8" s="161">
        <v>80581.23</v>
      </c>
      <c r="D8" s="162">
        <f t="shared" ref="D8:D19" si="0">C8*100/$C$19</f>
        <v>5.7027825587254499</v>
      </c>
      <c r="E8" s="161">
        <v>191471.33</v>
      </c>
      <c r="F8" s="163">
        <f t="shared" ref="F8:F19" si="1">E8*100/$E$19</f>
        <v>14.481797470606418</v>
      </c>
      <c r="G8" s="164">
        <f>E8-C8</f>
        <v>110890.09999999999</v>
      </c>
      <c r="H8" s="163">
        <f>E8*100/C8</f>
        <v>237.61281628488422</v>
      </c>
    </row>
    <row r="9" spans="1:8" ht="45" x14ac:dyDescent="0.25">
      <c r="A9" s="146" t="s">
        <v>212</v>
      </c>
      <c r="B9" s="147" t="s">
        <v>282</v>
      </c>
      <c r="C9" s="161">
        <v>183576.88</v>
      </c>
      <c r="D9" s="162">
        <f t="shared" si="0"/>
        <v>12.991847226075288</v>
      </c>
      <c r="E9" s="161">
        <v>459660.39</v>
      </c>
      <c r="F9" s="163">
        <f t="shared" si="1"/>
        <v>34.766085728030191</v>
      </c>
      <c r="G9" s="164">
        <f t="shared" ref="G9:G18" si="2">E9-C9</f>
        <v>276083.51</v>
      </c>
      <c r="H9" s="163">
        <f t="shared" ref="H9:H17" si="3">E9*100/C9</f>
        <v>250.39122028874223</v>
      </c>
    </row>
    <row r="10" spans="1:8" x14ac:dyDescent="0.25">
      <c r="A10" s="146" t="s">
        <v>213</v>
      </c>
      <c r="B10" s="147" t="s">
        <v>283</v>
      </c>
      <c r="C10" s="161">
        <v>314081.81</v>
      </c>
      <c r="D10" s="162">
        <f t="shared" si="0"/>
        <v>22.227760336754855</v>
      </c>
      <c r="E10" s="161">
        <v>152623.79999999999</v>
      </c>
      <c r="F10" s="163">
        <f t="shared" si="1"/>
        <v>11.543592248480959</v>
      </c>
      <c r="G10" s="164">
        <f t="shared" si="2"/>
        <v>-161458.01</v>
      </c>
      <c r="H10" s="163">
        <f t="shared" si="3"/>
        <v>48.593645076102938</v>
      </c>
    </row>
    <row r="11" spans="1:8" x14ac:dyDescent="0.25">
      <c r="A11" s="146" t="s">
        <v>244</v>
      </c>
      <c r="B11" s="147" t="s">
        <v>284</v>
      </c>
      <c r="C11" s="161">
        <v>169162.56</v>
      </c>
      <c r="D11" s="162">
        <f t="shared" si="0"/>
        <v>11.971737050394333</v>
      </c>
      <c r="E11" s="161">
        <v>35000</v>
      </c>
      <c r="F11" s="163">
        <f t="shared" si="1"/>
        <v>2.6472000349672435</v>
      </c>
      <c r="G11" s="164">
        <f t="shared" si="2"/>
        <v>-134162.56</v>
      </c>
      <c r="H11" s="163">
        <f t="shared" si="3"/>
        <v>20.690157443822084</v>
      </c>
    </row>
    <row r="12" spans="1:8" ht="30" x14ac:dyDescent="0.25">
      <c r="A12" s="146" t="s">
        <v>246</v>
      </c>
      <c r="B12" s="147" t="s">
        <v>285</v>
      </c>
      <c r="C12" s="161">
        <v>157260.72</v>
      </c>
      <c r="D12" s="162">
        <f t="shared" si="0"/>
        <v>11.129436609351911</v>
      </c>
      <c r="E12" s="161">
        <v>129170.58</v>
      </c>
      <c r="F12" s="163">
        <f t="shared" si="1"/>
        <v>9.7697246826496897</v>
      </c>
      <c r="G12" s="164">
        <f t="shared" si="2"/>
        <v>-28090.14</v>
      </c>
      <c r="H12" s="163">
        <f t="shared" si="3"/>
        <v>82.137853622951738</v>
      </c>
    </row>
    <row r="13" spans="1:8" ht="30" x14ac:dyDescent="0.25">
      <c r="A13" s="146" t="s">
        <v>248</v>
      </c>
      <c r="B13" s="147" t="s">
        <v>286</v>
      </c>
      <c r="C13" s="161">
        <v>184420.77</v>
      </c>
      <c r="D13" s="162">
        <f t="shared" si="0"/>
        <v>13.051569833604148</v>
      </c>
      <c r="E13" s="161">
        <v>152312.15</v>
      </c>
      <c r="F13" s="163">
        <f t="shared" si="1"/>
        <v>11.520020823026744</v>
      </c>
      <c r="G13" s="164">
        <f t="shared" si="2"/>
        <v>-32108.619999999995</v>
      </c>
      <c r="H13" s="163">
        <f t="shared" si="3"/>
        <v>82.589477313211532</v>
      </c>
    </row>
    <row r="14" spans="1:8" ht="45" x14ac:dyDescent="0.25">
      <c r="A14" s="146" t="s">
        <v>250</v>
      </c>
      <c r="B14" s="147" t="s">
        <v>287</v>
      </c>
      <c r="C14" s="161">
        <v>90845.02</v>
      </c>
      <c r="D14" s="162">
        <f t="shared" si="0"/>
        <v>6.4291572069955327</v>
      </c>
      <c r="E14" s="161">
        <v>70506.78</v>
      </c>
      <c r="F14" s="163">
        <f t="shared" si="1"/>
        <v>5.3327300137550786</v>
      </c>
      <c r="G14" s="164">
        <f t="shared" si="2"/>
        <v>-20338.240000000005</v>
      </c>
      <c r="H14" s="163">
        <f t="shared" si="3"/>
        <v>77.612157496360282</v>
      </c>
    </row>
    <row r="15" spans="1:8" ht="30" x14ac:dyDescent="0.25">
      <c r="A15" s="146" t="s">
        <v>252</v>
      </c>
      <c r="B15" s="147" t="s">
        <v>288</v>
      </c>
      <c r="C15" s="161">
        <v>0</v>
      </c>
      <c r="D15" s="162">
        <f t="shared" si="0"/>
        <v>0</v>
      </c>
      <c r="E15" s="161">
        <v>0</v>
      </c>
      <c r="F15" s="163">
        <f t="shared" si="1"/>
        <v>0</v>
      </c>
      <c r="G15" s="164">
        <f t="shared" si="2"/>
        <v>0</v>
      </c>
      <c r="H15" s="163" t="s">
        <v>254</v>
      </c>
    </row>
    <row r="16" spans="1:8" ht="45" x14ac:dyDescent="0.25">
      <c r="A16" s="146" t="s">
        <v>255</v>
      </c>
      <c r="B16" s="147" t="s">
        <v>289</v>
      </c>
      <c r="C16" s="161">
        <v>122083.03</v>
      </c>
      <c r="D16" s="162">
        <f t="shared" si="0"/>
        <v>8.6398901357097166</v>
      </c>
      <c r="E16" s="161">
        <v>0</v>
      </c>
      <c r="F16" s="163">
        <f t="shared" si="1"/>
        <v>0</v>
      </c>
      <c r="G16" s="164">
        <f t="shared" si="2"/>
        <v>-122083.03</v>
      </c>
      <c r="H16" s="163">
        <f t="shared" si="3"/>
        <v>0</v>
      </c>
    </row>
    <row r="17" spans="1:8" ht="30" x14ac:dyDescent="0.25">
      <c r="A17" s="146" t="s">
        <v>257</v>
      </c>
      <c r="B17" s="147" t="s">
        <v>290</v>
      </c>
      <c r="C17" s="161">
        <v>111003.98</v>
      </c>
      <c r="D17" s="162">
        <f t="shared" si="0"/>
        <v>7.8558190423887631</v>
      </c>
      <c r="E17" s="161">
        <v>131406.66</v>
      </c>
      <c r="F17" s="163">
        <f t="shared" si="1"/>
        <v>9.9388489984836763</v>
      </c>
      <c r="G17" s="164">
        <f t="shared" si="2"/>
        <v>20402.680000000008</v>
      </c>
      <c r="H17" s="163">
        <f t="shared" si="3"/>
        <v>118.38013375736618</v>
      </c>
    </row>
    <row r="18" spans="1:8" ht="30" x14ac:dyDescent="0.25">
      <c r="A18" s="146" t="s">
        <v>259</v>
      </c>
      <c r="B18" s="147" t="s">
        <v>291</v>
      </c>
      <c r="C18" s="161">
        <v>0</v>
      </c>
      <c r="D18" s="162">
        <f t="shared" si="0"/>
        <v>0</v>
      </c>
      <c r="E18" s="161">
        <v>0</v>
      </c>
      <c r="F18" s="163">
        <f t="shared" si="1"/>
        <v>0</v>
      </c>
      <c r="G18" s="164">
        <f t="shared" si="2"/>
        <v>0</v>
      </c>
      <c r="H18" s="163" t="s">
        <v>254</v>
      </c>
    </row>
    <row r="19" spans="1:8" x14ac:dyDescent="0.25">
      <c r="A19" s="148"/>
      <c r="B19" s="149" t="s">
        <v>292</v>
      </c>
      <c r="C19" s="165">
        <f>SUM(C8:C18)</f>
        <v>1413016</v>
      </c>
      <c r="D19" s="166">
        <f t="shared" si="0"/>
        <v>100</v>
      </c>
      <c r="E19" s="165">
        <f>SUM(E8:E18)</f>
        <v>1322151.69</v>
      </c>
      <c r="F19" s="167">
        <f t="shared" si="1"/>
        <v>100</v>
      </c>
      <c r="G19" s="168">
        <f>SUM(G8:G18)</f>
        <v>-90864.310000000012</v>
      </c>
      <c r="H19" s="167">
        <f>E19*100/C19</f>
        <v>93.569477627995724</v>
      </c>
    </row>
    <row r="20" spans="1:8" ht="15.75" x14ac:dyDescent="0.25">
      <c r="A20" s="169"/>
      <c r="B20" s="169"/>
      <c r="C20" s="170"/>
      <c r="D20" s="171"/>
      <c r="E20" s="170"/>
      <c r="F20" s="169"/>
      <c r="G20" s="170"/>
      <c r="H20" s="169"/>
    </row>
    <row r="21" spans="1:8" ht="18.75" x14ac:dyDescent="0.25">
      <c r="A21" s="250" t="s">
        <v>277</v>
      </c>
      <c r="B21" s="250"/>
      <c r="C21" s="250"/>
      <c r="D21" s="250"/>
      <c r="E21" s="250"/>
      <c r="F21" s="250"/>
      <c r="G21" s="250"/>
      <c r="H21" s="250"/>
    </row>
    <row r="22" spans="1:8" ht="18.75" x14ac:dyDescent="0.25">
      <c r="A22" s="128"/>
      <c r="B22" s="128"/>
      <c r="C22" s="128"/>
      <c r="D22" s="128"/>
      <c r="E22" s="128"/>
      <c r="F22" s="128"/>
      <c r="G22" s="128"/>
      <c r="H22" s="128"/>
    </row>
    <row r="23" spans="1:8" ht="15" customHeight="1" x14ac:dyDescent="0.25">
      <c r="A23" s="261" t="s">
        <v>233</v>
      </c>
      <c r="B23" s="262" t="s">
        <v>278</v>
      </c>
      <c r="C23" s="263" t="s">
        <v>330</v>
      </c>
      <c r="D23" s="264"/>
      <c r="E23" s="263" t="s">
        <v>279</v>
      </c>
      <c r="F23" s="264"/>
      <c r="G23" s="267" t="s">
        <v>280</v>
      </c>
      <c r="H23" s="268"/>
    </row>
    <row r="24" spans="1:8" x14ac:dyDescent="0.25">
      <c r="A24" s="261"/>
      <c r="B24" s="262"/>
      <c r="C24" s="265"/>
      <c r="D24" s="266"/>
      <c r="E24" s="265"/>
      <c r="F24" s="266"/>
      <c r="G24" s="269"/>
      <c r="H24" s="270"/>
    </row>
    <row r="25" spans="1:8" x14ac:dyDescent="0.25">
      <c r="A25" s="145">
        <v>0</v>
      </c>
      <c r="B25" s="145">
        <v>1</v>
      </c>
      <c r="C25" s="259">
        <v>2</v>
      </c>
      <c r="D25" s="260"/>
      <c r="E25" s="259">
        <v>3</v>
      </c>
      <c r="F25" s="260"/>
      <c r="G25" s="259">
        <v>4</v>
      </c>
      <c r="H25" s="260"/>
    </row>
    <row r="26" spans="1:8" x14ac:dyDescent="0.25">
      <c r="A26" s="146" t="s">
        <v>211</v>
      </c>
      <c r="B26" s="147" t="s">
        <v>281</v>
      </c>
      <c r="C26" s="253">
        <v>241833.56</v>
      </c>
      <c r="D26" s="254"/>
      <c r="E26" s="255">
        <v>191471.33</v>
      </c>
      <c r="F26" s="256"/>
      <c r="G26" s="253">
        <f>C26-E26</f>
        <v>50362.23000000001</v>
      </c>
      <c r="H26" s="254"/>
    </row>
    <row r="27" spans="1:8" ht="45" x14ac:dyDescent="0.25">
      <c r="A27" s="146" t="s">
        <v>212</v>
      </c>
      <c r="B27" s="147" t="s">
        <v>282</v>
      </c>
      <c r="C27" s="253">
        <v>601402.52</v>
      </c>
      <c r="D27" s="254"/>
      <c r="E27" s="255">
        <v>459660.39</v>
      </c>
      <c r="F27" s="256"/>
      <c r="G27" s="253">
        <f t="shared" ref="G27:G36" si="4">C27-E27</f>
        <v>141742.13</v>
      </c>
      <c r="H27" s="254"/>
    </row>
    <row r="28" spans="1:8" x14ac:dyDescent="0.25">
      <c r="A28" s="146" t="s">
        <v>213</v>
      </c>
      <c r="B28" s="147" t="s">
        <v>283</v>
      </c>
      <c r="C28" s="253">
        <v>274896.09999999998</v>
      </c>
      <c r="D28" s="254"/>
      <c r="E28" s="255">
        <v>152623.79999999999</v>
      </c>
      <c r="F28" s="256"/>
      <c r="G28" s="253">
        <f t="shared" si="4"/>
        <v>122272.29999999999</v>
      </c>
      <c r="H28" s="254"/>
    </row>
    <row r="29" spans="1:8" x14ac:dyDescent="0.25">
      <c r="A29" s="146" t="s">
        <v>244</v>
      </c>
      <c r="B29" s="147" t="s">
        <v>284</v>
      </c>
      <c r="C29" s="253">
        <v>83908.08</v>
      </c>
      <c r="D29" s="254"/>
      <c r="E29" s="255">
        <v>35000</v>
      </c>
      <c r="F29" s="256"/>
      <c r="G29" s="253">
        <f t="shared" si="4"/>
        <v>48908.08</v>
      </c>
      <c r="H29" s="254"/>
    </row>
    <row r="30" spans="1:8" ht="30" x14ac:dyDescent="0.25">
      <c r="A30" s="146" t="s">
        <v>246</v>
      </c>
      <c r="B30" s="147" t="s">
        <v>285</v>
      </c>
      <c r="C30" s="253">
        <v>212593.8</v>
      </c>
      <c r="D30" s="254"/>
      <c r="E30" s="255">
        <v>129170.58</v>
      </c>
      <c r="F30" s="256"/>
      <c r="G30" s="253">
        <f t="shared" si="4"/>
        <v>83423.219999999987</v>
      </c>
      <c r="H30" s="254"/>
    </row>
    <row r="31" spans="1:8" ht="30" x14ac:dyDescent="0.25">
      <c r="A31" s="146" t="s">
        <v>248</v>
      </c>
      <c r="B31" s="147" t="s">
        <v>286</v>
      </c>
      <c r="C31" s="253">
        <v>271422.33</v>
      </c>
      <c r="D31" s="254"/>
      <c r="E31" s="255">
        <v>152312.15</v>
      </c>
      <c r="F31" s="256"/>
      <c r="G31" s="253">
        <f t="shared" si="4"/>
        <v>119110.18000000002</v>
      </c>
      <c r="H31" s="254"/>
    </row>
    <row r="32" spans="1:8" ht="45" x14ac:dyDescent="0.25">
      <c r="A32" s="146" t="s">
        <v>250</v>
      </c>
      <c r="B32" s="147" t="s">
        <v>287</v>
      </c>
      <c r="C32" s="253">
        <v>98235.94</v>
      </c>
      <c r="D32" s="254"/>
      <c r="E32" s="255">
        <v>70506.78</v>
      </c>
      <c r="F32" s="256"/>
      <c r="G32" s="253">
        <f t="shared" si="4"/>
        <v>27729.160000000003</v>
      </c>
      <c r="H32" s="254"/>
    </row>
    <row r="33" spans="1:8" ht="30" x14ac:dyDescent="0.25">
      <c r="A33" s="146" t="s">
        <v>252</v>
      </c>
      <c r="B33" s="147" t="s">
        <v>288</v>
      </c>
      <c r="C33" s="253">
        <v>2015919.26</v>
      </c>
      <c r="D33" s="254"/>
      <c r="E33" s="255">
        <v>0</v>
      </c>
      <c r="F33" s="256"/>
      <c r="G33" s="253">
        <f t="shared" si="4"/>
        <v>2015919.26</v>
      </c>
      <c r="H33" s="254"/>
    </row>
    <row r="34" spans="1:8" ht="45" x14ac:dyDescent="0.25">
      <c r="A34" s="146" t="s">
        <v>255</v>
      </c>
      <c r="B34" s="147" t="s">
        <v>289</v>
      </c>
      <c r="C34" s="253">
        <v>28788.639999999999</v>
      </c>
      <c r="D34" s="254"/>
      <c r="E34" s="255">
        <v>10561.45</v>
      </c>
      <c r="F34" s="256"/>
      <c r="G34" s="253">
        <f t="shared" si="4"/>
        <v>18227.189999999999</v>
      </c>
      <c r="H34" s="254"/>
    </row>
    <row r="35" spans="1:8" ht="30" x14ac:dyDescent="0.25">
      <c r="A35" s="146" t="s">
        <v>257</v>
      </c>
      <c r="B35" s="147" t="s">
        <v>290</v>
      </c>
      <c r="C35" s="253">
        <v>296241.46999999997</v>
      </c>
      <c r="D35" s="254"/>
      <c r="E35" s="255">
        <v>131406.66</v>
      </c>
      <c r="F35" s="256"/>
      <c r="G35" s="253">
        <f t="shared" si="4"/>
        <v>164834.80999999997</v>
      </c>
      <c r="H35" s="254"/>
    </row>
    <row r="36" spans="1:8" ht="30" x14ac:dyDescent="0.25">
      <c r="A36" s="146" t="s">
        <v>259</v>
      </c>
      <c r="B36" s="147" t="s">
        <v>291</v>
      </c>
      <c r="C36" s="253">
        <v>10285033.390000001</v>
      </c>
      <c r="D36" s="254"/>
      <c r="E36" s="255">
        <v>0</v>
      </c>
      <c r="F36" s="256"/>
      <c r="G36" s="253">
        <f t="shared" si="4"/>
        <v>10285033.390000001</v>
      </c>
      <c r="H36" s="254"/>
    </row>
    <row r="37" spans="1:8" x14ac:dyDescent="0.25">
      <c r="A37" s="148"/>
      <c r="B37" s="149" t="s">
        <v>292</v>
      </c>
      <c r="C37" s="257">
        <f>SUM(C26:D36)</f>
        <v>14410275.09</v>
      </c>
      <c r="D37" s="258"/>
      <c r="E37" s="257">
        <f>SUM(E26:F36)</f>
        <v>1332713.1399999999</v>
      </c>
      <c r="F37" s="258"/>
      <c r="G37" s="257">
        <f>SUM(G26:H36)</f>
        <v>13077561.950000001</v>
      </c>
      <c r="H37" s="258"/>
    </row>
  </sheetData>
  <mergeCells count="52">
    <mergeCell ref="B1:H1"/>
    <mergeCell ref="A2:H2"/>
    <mergeCell ref="A3:H3"/>
    <mergeCell ref="A5:A6"/>
    <mergeCell ref="B5:B6"/>
    <mergeCell ref="C5:D5"/>
    <mergeCell ref="E5:F5"/>
    <mergeCell ref="A21:H21"/>
    <mergeCell ref="A23:A24"/>
    <mergeCell ref="B23:B24"/>
    <mergeCell ref="C23:D24"/>
    <mergeCell ref="E23:F24"/>
    <mergeCell ref="G23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5:D35"/>
    <mergeCell ref="E35:F35"/>
    <mergeCell ref="G35:H35"/>
    <mergeCell ref="C33:D33"/>
    <mergeCell ref="E33:F33"/>
    <mergeCell ref="G33:H33"/>
    <mergeCell ref="C34:D34"/>
    <mergeCell ref="E34:F34"/>
    <mergeCell ref="G34:H34"/>
    <mergeCell ref="C36:D36"/>
    <mergeCell ref="E36:F36"/>
    <mergeCell ref="G36:H36"/>
    <mergeCell ref="C37:D37"/>
    <mergeCell ref="E37:F37"/>
    <mergeCell ref="G37:H37"/>
  </mergeCells>
  <pageMargins left="0.7" right="0.7" top="0.75" bottom="0.75" header="0.3" footer="0.3"/>
  <pageSetup paperSize="9" scale="79" orientation="portrait" r:id="rId1"/>
  <ignoredErrors>
    <ignoredError sqref="F19 D19" formula="1"/>
    <ignoredError sqref="C19 E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 </vt:lpstr>
      <vt:lpstr>Potraživanja</vt:lpstr>
      <vt:lpstr>Dospjele obveze</vt:lpstr>
      <vt:lpstr>Dana jamstva</vt:lpstr>
      <vt:lpstr>Obveze po sud.sporovima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marcela.ovcaric@sbkt.hr</cp:lastModifiedBy>
  <cp:lastPrinted>2025-03-28T12:46:43Z</cp:lastPrinted>
  <dcterms:created xsi:type="dcterms:W3CDTF">2022-08-12T12:51:27Z</dcterms:created>
  <dcterms:modified xsi:type="dcterms:W3CDTF">2025-04-01T07:36:00Z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