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864B12B-02C4-4415-82CC-6359B3E68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 " sheetId="7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financiranja'!$A$1:$E$30</definedName>
    <definedName name="_xlnm.Print_Area" localSheetId="1">' Račun prihoda i rashoda'!$A$1:$E$78</definedName>
    <definedName name="_xlnm.Print_Area" localSheetId="0">' Sažetak '!$A$1:$H$42</definedName>
    <definedName name="_xlnm.Print_Area" localSheetId="3">'Posebni dio'!$A$1:$G$3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4" l="1"/>
  <c r="D56" i="4"/>
  <c r="E45" i="4"/>
  <c r="E38" i="4"/>
  <c r="E22" i="4"/>
  <c r="G59" i="6"/>
  <c r="F59" i="6"/>
  <c r="E59" i="6"/>
  <c r="G62" i="6"/>
  <c r="E44" i="6"/>
  <c r="G45" i="6"/>
  <c r="G44" i="6" s="1"/>
  <c r="G29" i="6"/>
  <c r="G19" i="6"/>
  <c r="E74" i="6"/>
  <c r="E68" i="6"/>
  <c r="E53" i="6"/>
  <c r="E14" i="6" s="1"/>
  <c r="E48" i="6"/>
  <c r="E13" i="6" s="1"/>
  <c r="E12" i="6"/>
  <c r="E38" i="6"/>
  <c r="E11" i="6" s="1"/>
  <c r="E28" i="6"/>
  <c r="E9" i="6" s="1"/>
  <c r="E18" i="6"/>
  <c r="E36" i="6"/>
  <c r="E32" i="6" s="1"/>
  <c r="E10" i="6" s="1"/>
  <c r="E80" i="6"/>
  <c r="E79" i="6" s="1"/>
  <c r="E78" i="6" s="1"/>
  <c r="E77" i="6" s="1"/>
  <c r="G36" i="6"/>
  <c r="F81" i="6"/>
  <c r="F80" i="6" s="1"/>
  <c r="F79" i="6" s="1"/>
  <c r="F78" i="6" s="1"/>
  <c r="F77" i="6" s="1"/>
  <c r="G80" i="6"/>
  <c r="G79" i="6" s="1"/>
  <c r="G78" i="6" s="1"/>
  <c r="G77" i="6" s="1"/>
  <c r="E7" i="6" l="1"/>
  <c r="E8" i="6"/>
  <c r="E6" i="6"/>
  <c r="G74" i="6"/>
  <c r="G31" i="7"/>
  <c r="F75" i="6"/>
  <c r="F74" i="6" s="1"/>
  <c r="F72" i="6"/>
  <c r="F70" i="6"/>
  <c r="F64" i="6"/>
  <c r="F63" i="6"/>
  <c r="F61" i="6"/>
  <c r="F55" i="6"/>
  <c r="F52" i="6"/>
  <c r="F50" i="6"/>
  <c r="F47" i="6"/>
  <c r="F46" i="6"/>
  <c r="F43" i="6"/>
  <c r="F41" i="6"/>
  <c r="F40" i="6"/>
  <c r="F37" i="6"/>
  <c r="F36" i="6" s="1"/>
  <c r="F35" i="6"/>
  <c r="F34" i="6"/>
  <c r="F31" i="6"/>
  <c r="F30" i="6"/>
  <c r="F27" i="6"/>
  <c r="F26" i="6"/>
  <c r="F25" i="6"/>
  <c r="F23" i="6"/>
  <c r="F22" i="6"/>
  <c r="F21" i="6"/>
  <c r="F20" i="6"/>
  <c r="D30" i="5"/>
  <c r="D28" i="5"/>
  <c r="D26" i="5"/>
  <c r="D22" i="5"/>
  <c r="D12" i="5"/>
  <c r="D9" i="5"/>
  <c r="D78" i="4"/>
  <c r="D70" i="4"/>
  <c r="D68" i="4"/>
  <c r="D66" i="4"/>
  <c r="D65" i="4"/>
  <c r="D64" i="4"/>
  <c r="D62" i="4"/>
  <c r="D60" i="4"/>
  <c r="D58" i="4"/>
  <c r="D57" i="4"/>
  <c r="D51" i="4"/>
  <c r="D49" i="4"/>
  <c r="D47" i="4"/>
  <c r="D46" i="4"/>
  <c r="D45" i="4" s="1"/>
  <c r="D44" i="4"/>
  <c r="D42" i="4"/>
  <c r="D40" i="4"/>
  <c r="D39" i="4"/>
  <c r="D38" i="4" s="1"/>
  <c r="D30" i="4"/>
  <c r="D29" i="4"/>
  <c r="D28" i="4"/>
  <c r="D26" i="4"/>
  <c r="D25" i="4"/>
  <c r="D24" i="4"/>
  <c r="D23" i="4"/>
  <c r="D17" i="4"/>
  <c r="D11" i="4"/>
  <c r="D12" i="4"/>
  <c r="D13" i="4"/>
  <c r="D14" i="4"/>
  <c r="D15" i="4"/>
  <c r="D10" i="4"/>
  <c r="C77" i="4"/>
  <c r="C76" i="4" s="1"/>
  <c r="G40" i="7"/>
  <c r="G41" i="7"/>
  <c r="G42" i="7"/>
  <c r="G39" i="7"/>
  <c r="H40" i="7"/>
  <c r="H31" i="7"/>
  <c r="D22" i="4" l="1"/>
  <c r="F62" i="6"/>
  <c r="F29" i="6"/>
  <c r="F45" i="6"/>
  <c r="F44" i="6" s="1"/>
  <c r="F19" i="6"/>
  <c r="E15" i="6"/>
  <c r="H42" i="7"/>
  <c r="F71" i="6" l="1"/>
  <c r="G71" i="6"/>
  <c r="D63" i="4"/>
  <c r="E63" i="4"/>
  <c r="G73" i="6" l="1"/>
  <c r="F73" i="6"/>
  <c r="E9" i="4"/>
  <c r="G11" i="7" s="1"/>
  <c r="E16" i="4" l="1"/>
  <c r="E8" i="4" l="1"/>
  <c r="H12" i="7"/>
  <c r="D25" i="5"/>
  <c r="E25" i="5"/>
  <c r="C25" i="5"/>
  <c r="G69" i="6"/>
  <c r="F69" i="6"/>
  <c r="G60" i="6"/>
  <c r="F60" i="6"/>
  <c r="G54" i="6"/>
  <c r="G53" i="6" s="1"/>
  <c r="G14" i="6" s="1"/>
  <c r="F54" i="6"/>
  <c r="F53" i="6" s="1"/>
  <c r="F14" i="6" s="1"/>
  <c r="G51" i="6"/>
  <c r="F51" i="6"/>
  <c r="G49" i="6"/>
  <c r="F49" i="6"/>
  <c r="G42" i="6"/>
  <c r="F42" i="6"/>
  <c r="G39" i="6"/>
  <c r="F39" i="6"/>
  <c r="G33" i="6"/>
  <c r="F33" i="6"/>
  <c r="G28" i="6"/>
  <c r="G9" i="6" s="1"/>
  <c r="F28" i="6"/>
  <c r="F9" i="6" s="1"/>
  <c r="G24" i="6"/>
  <c r="F24" i="6"/>
  <c r="F18" i="6" s="1"/>
  <c r="C21" i="5"/>
  <c r="C20" i="5" s="1"/>
  <c r="E21" i="5"/>
  <c r="E20" i="5" s="1"/>
  <c r="D21" i="5"/>
  <c r="D20" i="5" s="1"/>
  <c r="E29" i="5"/>
  <c r="D29" i="5"/>
  <c r="C29" i="5"/>
  <c r="E27" i="5"/>
  <c r="D27" i="5"/>
  <c r="C27" i="5"/>
  <c r="E8" i="5"/>
  <c r="H22" i="7" s="1"/>
  <c r="G22" i="7" s="1"/>
  <c r="D8" i="5"/>
  <c r="C8" i="5"/>
  <c r="E11" i="5"/>
  <c r="H23" i="7" s="1"/>
  <c r="G23" i="7" s="1"/>
  <c r="D11" i="5"/>
  <c r="C11" i="5"/>
  <c r="E77" i="4"/>
  <c r="E76" i="4" s="1"/>
  <c r="D77" i="4"/>
  <c r="D76" i="4" s="1"/>
  <c r="E69" i="4"/>
  <c r="D69" i="4"/>
  <c r="E67" i="4"/>
  <c r="D67" i="4"/>
  <c r="E61" i="4"/>
  <c r="D61" i="4"/>
  <c r="E59" i="4"/>
  <c r="D59" i="4"/>
  <c r="E50" i="4"/>
  <c r="D50" i="4"/>
  <c r="E48" i="4"/>
  <c r="D48" i="4"/>
  <c r="E43" i="4"/>
  <c r="D43" i="4"/>
  <c r="E41" i="4"/>
  <c r="D41" i="4"/>
  <c r="E27" i="4"/>
  <c r="G15" i="7" s="1"/>
  <c r="D27" i="4"/>
  <c r="G14" i="7"/>
  <c r="D16" i="4"/>
  <c r="D9" i="4"/>
  <c r="G48" i="6" l="1"/>
  <c r="F12" i="6"/>
  <c r="G13" i="7"/>
  <c r="H10" i="7"/>
  <c r="G12" i="7"/>
  <c r="H13" i="7"/>
  <c r="G24" i="7"/>
  <c r="D8" i="4"/>
  <c r="G10" i="7"/>
  <c r="G38" i="6"/>
  <c r="G11" i="6" s="1"/>
  <c r="H24" i="7"/>
  <c r="F32" i="6"/>
  <c r="F10" i="6" s="1"/>
  <c r="E55" i="4"/>
  <c r="E21" i="4"/>
  <c r="E37" i="4"/>
  <c r="D55" i="4"/>
  <c r="D21" i="4"/>
  <c r="D37" i="4"/>
  <c r="F48" i="6"/>
  <c r="F13" i="6" s="1"/>
  <c r="G13" i="6"/>
  <c r="F38" i="6"/>
  <c r="F11" i="6" s="1"/>
  <c r="G12" i="6"/>
  <c r="F68" i="6"/>
  <c r="G32" i="6"/>
  <c r="G10" i="6" s="1"/>
  <c r="G68" i="6"/>
  <c r="G6" i="6" s="1"/>
  <c r="G18" i="6"/>
  <c r="F58" i="6"/>
  <c r="F57" i="6" s="1"/>
  <c r="G7" i="6"/>
  <c r="C24" i="5"/>
  <c r="D24" i="5"/>
  <c r="E24" i="5"/>
  <c r="G17" i="6" l="1"/>
  <c r="F17" i="6"/>
  <c r="F16" i="6"/>
  <c r="F6" i="6"/>
  <c r="G16" i="7"/>
  <c r="G25" i="7" s="1"/>
  <c r="H16" i="7"/>
  <c r="H25" i="7" s="1"/>
  <c r="H32" i="7" s="1"/>
  <c r="G32" i="7" s="1"/>
  <c r="G16" i="6"/>
  <c r="G67" i="6"/>
  <c r="G66" i="6" s="1"/>
  <c r="F67" i="6"/>
  <c r="F66" i="6" s="1"/>
  <c r="F8" i="6"/>
  <c r="G8" i="6"/>
  <c r="G15" i="6" s="1"/>
  <c r="G58" i="6"/>
  <c r="G57" i="6" s="1"/>
  <c r="F7" i="6"/>
  <c r="F15" i="6" l="1"/>
  <c r="G33" i="7"/>
</calcChain>
</file>

<file path=xl/sharedStrings.xml><?xml version="1.0" encoding="utf-8"?>
<sst xmlns="http://schemas.openxmlformats.org/spreadsheetml/2006/main" count="253" uniqueCount="136">
  <si>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</si>
  <si>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</si>
  <si>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</si>
  <si>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</si>
  <si>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</si>
  <si>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</si>
  <si>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</si>
  <si>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</si>
  <si>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</si>
  <si>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</si>
  <si>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</si>
  <si>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</si>
  <si>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</si>
  <si>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</si>
  <si>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</si>
  <si>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</si>
  <si>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</si>
  <si>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</si>
  <si>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</si>
  <si>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</si>
  <si>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</si>
  <si>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</si>
  <si>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</si>
  <si>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</si>
  <si>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</si>
  <si>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</si>
  <si>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</si>
  <si>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</si>
  <si>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</si>
  <si>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</si>
  <si>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</si>
  <si>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</si>
  <si>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</si>
  <si>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</si>
  <si>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</si>
  <si>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</si>
  <si>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</si>
  <si>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</si>
  <si>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</si>
  <si>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</si>
  <si>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</si>
  <si>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</si>
  <si>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</si>
  <si>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</si>
  <si>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</si>
  <si>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</si>
  <si>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</si>
  <si>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</si>
  <si>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</si>
  <si>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</si>
  <si>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</si>
  <si>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</si>
  <si>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</si>
  <si>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</si>
  <si>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PLAN 
2025.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</si>
  <si>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</si>
  <si>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</si>
  <si>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</si>
  <si>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</si>
  <si>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Kazne, upravne mjere i ostali prihodi</t>
  </si>
  <si>
    <t>Financijski rashodi</t>
  </si>
  <si>
    <t>Ostali rashodi</t>
  </si>
  <si>
    <t>Rashodi za nabavu proizvedene dugotrajne imovine</t>
  </si>
  <si>
    <t>Rashodi za dodatna ulaganja na nefinancijskoj imovini</t>
  </si>
  <si>
    <t>Vlastiti izvori</t>
  </si>
  <si>
    <t>Rezultat poslovanja</t>
  </si>
  <si>
    <t>07</t>
  </si>
  <si>
    <t>Zdravstvo</t>
  </si>
  <si>
    <t>076</t>
  </si>
  <si>
    <t>Poslovi i usluge zdravstva koji nisu drugdje svrstani</t>
  </si>
  <si>
    <t>Decentralizacija</t>
  </si>
  <si>
    <t xml:space="preserve">Namjenski primici  </t>
  </si>
  <si>
    <t xml:space="preserve"> 40711 SPECIJALNA BOLNICA ZA MEDICINSKU REHABILITACIJU KRAPINSKE TOPLICE</t>
  </si>
  <si>
    <t>Plan za 2025.</t>
  </si>
  <si>
    <t>Izvor 1.1 Opći prihodi i primici</t>
  </si>
  <si>
    <t>Izvor 1.3 Decentralizacija</t>
  </si>
  <si>
    <t>Izvor 3.1 Vlastiti prihodi</t>
  </si>
  <si>
    <t>Izvor 4.3 Posebne namjene</t>
  </si>
  <si>
    <t>Izvor 5.2 Ministarstvo</t>
  </si>
  <si>
    <t>Izvor 5.6 HZZO</t>
  </si>
  <si>
    <t>Izvor 5.7 Ministarstvo prijenos EU</t>
  </si>
  <si>
    <t>Izvor 6.2 Donacija</t>
  </si>
  <si>
    <t>Izvor 7.1 Prihodi od prodaje nefinancijske imovine</t>
  </si>
  <si>
    <t>SVEUKUPNO</t>
  </si>
  <si>
    <t>PROGRAM 1003</t>
  </si>
  <si>
    <t>Program - ZDRAVSTVENA ZAŠTITA - REDOVNA DJELATNOST</t>
  </si>
  <si>
    <t>Naziv aktivnosti - Redovni poslovi zdravstvene zaštite</t>
  </si>
  <si>
    <t>1.1.</t>
  </si>
  <si>
    <t>3.1.1</t>
  </si>
  <si>
    <t>4.3.1</t>
  </si>
  <si>
    <t>Posebne namjene</t>
  </si>
  <si>
    <t>5.2.1</t>
  </si>
  <si>
    <t>Ministarstvo</t>
  </si>
  <si>
    <t>5.6.1</t>
  </si>
  <si>
    <t>HZZO</t>
  </si>
  <si>
    <t>5.7.1</t>
  </si>
  <si>
    <t>Ministarstvo prijenos EU</t>
  </si>
  <si>
    <t>Donacija</t>
  </si>
  <si>
    <t>7.1.1</t>
  </si>
  <si>
    <t>PROGRAM 1000</t>
  </si>
  <si>
    <t>NAZIV PROGRAMA - ZDRAVSTVENA ZAŠTITA - ZAKONSKI STANDARD</t>
  </si>
  <si>
    <t>1.3.</t>
  </si>
  <si>
    <t>PROGRAM 1001</t>
  </si>
  <si>
    <t>NAZIV PROGRAMA - ZDRAVSTVENA ZAŠTITA - IZNAD STANDARDA</t>
  </si>
  <si>
    <t>Dodatna ulaganja na građevinskim objektima</t>
  </si>
  <si>
    <t>PROGRAM 1002</t>
  </si>
  <si>
    <t>UKUPNO PRIMICI</t>
  </si>
  <si>
    <t xml:space="preserve"> Opći prihodi i primici</t>
  </si>
  <si>
    <t xml:space="preserve"> Decentralizacija</t>
  </si>
  <si>
    <t xml:space="preserve"> Vlastiti prihodi</t>
  </si>
  <si>
    <t xml:space="preserve"> Posebne namjene </t>
  </si>
  <si>
    <t xml:space="preserve"> Ministarstvo</t>
  </si>
  <si>
    <t xml:space="preserve"> HZZO</t>
  </si>
  <si>
    <t xml:space="preserve"> Ministarstvo - prijenos EU</t>
  </si>
  <si>
    <t xml:space="preserve"> Donacije</t>
  </si>
  <si>
    <t>Donacije</t>
  </si>
  <si>
    <t xml:space="preserve"> Prihodi od prodaje nefinancijske imovine</t>
  </si>
  <si>
    <t>Naziv projekta - Izgradnja, investicije, ulaganje i opremanje zdravstvenih ustanova</t>
  </si>
  <si>
    <t>Kapitalni projekt K100001</t>
  </si>
  <si>
    <t>Aktivnost A100301</t>
  </si>
  <si>
    <t>Naziv projekta - Tekuće poslovanje zdravstvenih ustanova - iznad standarda</t>
  </si>
  <si>
    <t>NAZIV PROGRAMA - ZDRAVSTVENA ZAŠTITA - USLUGE PREVENCIJE I EDUKACIJE</t>
  </si>
  <si>
    <t>Aktivnost A100201</t>
  </si>
  <si>
    <t>Naziv projekta - Zdravstvene usluge prevencije i edukacije</t>
  </si>
  <si>
    <t>Kapitalni projekt K100101</t>
  </si>
  <si>
    <t>Tekući projekt T1001101</t>
  </si>
  <si>
    <t xml:space="preserve"> </t>
  </si>
  <si>
    <t>6.2.1</t>
  </si>
  <si>
    <t>PRVA  IZMJENA PLANA 2025.</t>
  </si>
  <si>
    <t>POVEĆANJE/SMANJENJE</t>
  </si>
  <si>
    <t>PRVA IZMJENA PLANA 2025.</t>
  </si>
  <si>
    <t>Povećanje/Smanjenje</t>
  </si>
  <si>
    <t>Prva izmjena plana za 2025.</t>
  </si>
  <si>
    <t xml:space="preserve"> PRVA IZMJENA FINANCIJSKOG PLANA SPECIJALNE BOLNICE ZA MEDICINSKU REHABILITACIJU KRAPINSKE TOPLICE 
ZA GODINU 2025.</t>
  </si>
  <si>
    <t>Predsjednica Upravnog vijeća:</t>
  </si>
  <si>
    <t>Vlatka Mlakar,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</si>
</sst>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7" fillId="0" borderId="0" xfId="3" applyFont="1" applyAlignment="1">
      <alignment horizontal="center" vertical="center" wrapText="1"/>
    </xf>
    <xf numFmtId="0" fontId="5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2" fillId="0" borderId="0" xfId="3" applyFont="1"/>
    <xf numFmtId="0" fontId="6" fillId="0" borderId="0" xfId="3" applyFont="1" applyAlignment="1">
      <alignment vertical="center" wrapText="1"/>
    </xf>
    <xf numFmtId="0" fontId="5" fillId="0" borderId="4" xfId="3" applyFont="1" applyBorder="1"/>
    <xf numFmtId="0" fontId="5" fillId="0" borderId="4" xfId="3" applyFont="1" applyBorder="1" applyAlignment="1">
      <alignment horizontal="center"/>
    </xf>
    <xf numFmtId="0" fontId="6" fillId="0" borderId="0" xfId="3" applyFont="1" applyAlignment="1">
      <alignment horizontal="center" vertical="center" wrapText="1"/>
    </xf>
    <xf numFmtId="4" fontId="5" fillId="0" borderId="4" xfId="3" applyNumberFormat="1" applyFont="1" applyBorder="1" applyAlignment="1">
      <alignment horizontal="right"/>
    </xf>
    <xf numFmtId="4" fontId="10" fillId="0" borderId="4" xfId="3" applyNumberFormat="1" applyFont="1" applyBorder="1" applyAlignment="1">
      <alignment horizontal="right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5" fillId="0" borderId="0" xfId="4" applyFont="1"/>
    <xf numFmtId="0" fontId="6" fillId="0" borderId="0" xfId="5" applyFont="1" applyAlignment="1">
      <alignment horizontal="center" vertical="center" wrapText="1"/>
    </xf>
    <xf numFmtId="0" fontId="5" fillId="0" borderId="0" xfId="5" applyFont="1"/>
    <xf numFmtId="4" fontId="5" fillId="0" borderId="0" xfId="4" applyNumberFormat="1" applyFont="1"/>
    <xf numFmtId="4" fontId="10" fillId="0" borderId="1" xfId="5" applyNumberFormat="1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right"/>
    </xf>
    <xf numFmtId="49" fontId="17" fillId="3" borderId="2" xfId="0" applyNumberFormat="1" applyFont="1" applyFill="1" applyBorder="1" applyAlignment="1">
      <alignment horizontal="left" vertical="center" wrapText="1"/>
    </xf>
    <xf numFmtId="0" fontId="18" fillId="3" borderId="4" xfId="0" quotePrefix="1" applyFont="1" applyFill="1" applyBorder="1" applyAlignment="1">
      <alignment horizontal="left" vertical="center"/>
    </xf>
    <xf numFmtId="4" fontId="17" fillId="3" borderId="4" xfId="0" applyNumberFormat="1" applyFont="1" applyFill="1" applyBorder="1" applyAlignment="1">
      <alignment horizontal="right"/>
    </xf>
    <xf numFmtId="4" fontId="17" fillId="3" borderId="2" xfId="0" applyNumberFormat="1" applyFont="1" applyFill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/>
    </xf>
    <xf numFmtId="4" fontId="14" fillId="0" borderId="4" xfId="0" applyNumberFormat="1" applyFont="1" applyBorder="1" applyAlignment="1">
      <alignment vertical="center"/>
    </xf>
    <xf numFmtId="0" fontId="17" fillId="3" borderId="3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right"/>
    </xf>
    <xf numFmtId="4" fontId="14" fillId="0" borderId="5" xfId="0" applyNumberFormat="1" applyFont="1" applyBorder="1" applyAlignment="1">
      <alignment vertical="center" wrapText="1"/>
    </xf>
    <xf numFmtId="4" fontId="14" fillId="0" borderId="4" xfId="0" applyNumberFormat="1" applyFont="1" applyBorder="1" applyAlignment="1">
      <alignment horizontal="right"/>
    </xf>
    <xf numFmtId="0" fontId="16" fillId="2" borderId="4" xfId="0" quotePrefix="1" applyFont="1" applyFill="1" applyBorder="1" applyAlignment="1">
      <alignment horizontal="left" vertical="center"/>
    </xf>
    <xf numFmtId="4" fontId="16" fillId="0" borderId="4" xfId="0" quotePrefix="1" applyNumberFormat="1" applyFont="1" applyBorder="1" applyAlignment="1">
      <alignment vertical="center"/>
    </xf>
    <xf numFmtId="0" fontId="16" fillId="2" borderId="5" xfId="0" quotePrefix="1" applyFont="1" applyFill="1" applyBorder="1" applyAlignment="1">
      <alignment horizontal="left" vertical="center" wrapText="1"/>
    </xf>
    <xf numFmtId="4" fontId="13" fillId="2" borderId="2" xfId="0" applyNumberFormat="1" applyFont="1" applyFill="1" applyBorder="1"/>
    <xf numFmtId="4" fontId="13" fillId="0" borderId="4" xfId="0" applyNumberFormat="1" applyFont="1" applyBorder="1"/>
    <xf numFmtId="0" fontId="16" fillId="2" borderId="4" xfId="0" applyFont="1" applyFill="1" applyBorder="1" applyAlignment="1">
      <alignment vertical="center" wrapText="1"/>
    </xf>
    <xf numFmtId="4" fontId="16" fillId="0" borderId="4" xfId="0" applyNumberFormat="1" applyFont="1" applyBorder="1" applyAlignment="1">
      <alignment vertical="center" wrapText="1"/>
    </xf>
    <xf numFmtId="4" fontId="5" fillId="0" borderId="4" xfId="0" applyNumberFormat="1" applyFont="1" applyBorder="1"/>
    <xf numFmtId="4" fontId="13" fillId="0" borderId="4" xfId="0" applyNumberFormat="1" applyFont="1" applyBorder="1" applyAlignment="1">
      <alignment vertical="center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Border="1" applyAlignment="1">
      <alignment wrapText="1"/>
    </xf>
    <xf numFmtId="4" fontId="14" fillId="0" borderId="4" xfId="0" applyNumberFormat="1" applyFont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4" fontId="5" fillId="0" borderId="3" xfId="0" applyNumberFormat="1" applyFont="1" applyBorder="1"/>
    <xf numFmtId="0" fontId="13" fillId="2" borderId="4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right"/>
    </xf>
    <xf numFmtId="0" fontId="16" fillId="2" borderId="3" xfId="0" applyFont="1" applyFill="1" applyBorder="1" applyAlignment="1">
      <alignment horizontal="left" vertical="center" wrapText="1"/>
    </xf>
    <xf numFmtId="3" fontId="5" fillId="0" borderId="0" xfId="0" applyNumberFormat="1" applyFont="1"/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left" vertical="center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4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applyFont="1" applyFill="1" applyBorder="1" applyAlignment="1">
      <alignment horizontal="lef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0" fontId="18" fillId="2" borderId="4" xfId="3" quotePrefix="1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vertical="center" wrapText="1"/>
    </xf>
    <xf numFmtId="4" fontId="13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horizontal="right"/>
    </xf>
    <xf numFmtId="4" fontId="14" fillId="2" borderId="5" xfId="0" applyNumberFormat="1" applyFont="1" applyFill="1" applyBorder="1" applyAlignment="1">
      <alignment horizontal="right"/>
    </xf>
    <xf numFmtId="0" fontId="18" fillId="2" borderId="4" xfId="3" applyFont="1" applyFill="1" applyBorder="1" applyAlignment="1">
      <alignment horizontal="left" vertical="center" wrapText="1" indent="1"/>
    </xf>
    <xf numFmtId="0" fontId="16" fillId="2" borderId="4" xfId="3" quotePrefix="1" applyFont="1" applyFill="1" applyBorder="1" applyAlignment="1">
      <alignment horizontal="left" vertical="center" indent="2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16" fillId="2" borderId="4" xfId="0" quotePrefix="1" applyNumberFormat="1" applyFont="1" applyFill="1" applyBorder="1" applyAlignment="1">
      <alignment horizontal="right" vertical="center"/>
    </xf>
    <xf numFmtId="0" fontId="15" fillId="2" borderId="4" xfId="3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right" wrapText="1"/>
    </xf>
    <xf numFmtId="0" fontId="15" fillId="2" borderId="4" xfId="0" quotePrefix="1" applyFont="1" applyFill="1" applyBorder="1" applyAlignment="1">
      <alignment horizontal="left" vertical="center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0" fontId="13" fillId="0" borderId="0" xfId="4" applyFont="1" applyAlignment="1">
      <alignment horizontal="left" vertic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left" wrapText="1"/>
    </xf>
    <xf numFmtId="0" fontId="14" fillId="0" borderId="0" xfId="5" applyFont="1" applyAlignment="1">
      <alignment wrapText="1"/>
    </xf>
    <xf numFmtId="0" fontId="13" fillId="0" borderId="1" xfId="5" applyFont="1" applyBorder="1" applyAlignment="1">
      <alignment horizontal="center" vertical="center" wrapText="1"/>
    </xf>
    <xf numFmtId="3" fontId="14" fillId="0" borderId="4" xfId="4" quotePrefix="1" applyNumberFormat="1" applyFont="1" applyBorder="1" applyAlignment="1">
      <alignment horizontal="center" vertical="center" wrapText="1"/>
    </xf>
    <xf numFmtId="3" fontId="14" fillId="2" borderId="4" xfId="4" applyNumberFormat="1" applyFont="1" applyFill="1" applyBorder="1" applyAlignment="1">
      <alignment horizontal="center" vertical="center" wrapText="1"/>
    </xf>
    <xf numFmtId="0" fontId="16" fillId="3" borderId="3" xfId="5" applyFont="1" applyFill="1" applyBorder="1" applyAlignment="1">
      <alignment vertical="center"/>
    </xf>
    <xf numFmtId="4" fontId="13" fillId="3" borderId="4" xfId="5" applyNumberFormat="1" applyFont="1" applyFill="1" applyBorder="1" applyAlignment="1">
      <alignment horizontal="right"/>
    </xf>
    <xf numFmtId="4" fontId="13" fillId="0" borderId="4" xfId="5" applyNumberFormat="1" applyFont="1" applyBorder="1" applyAlignment="1">
      <alignment horizontal="right"/>
    </xf>
    <xf numFmtId="0" fontId="15" fillId="3" borderId="2" xfId="5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 wrapText="1"/>
    </xf>
    <xf numFmtId="4" fontId="14" fillId="0" borderId="0" xfId="5" applyNumberFormat="1" applyFont="1" applyAlignment="1">
      <alignment horizontal="center" vertical="center" wrapText="1"/>
    </xf>
    <xf numFmtId="4" fontId="14" fillId="0" borderId="0" xfId="5" applyNumberFormat="1" applyFont="1"/>
    <xf numFmtId="0" fontId="13" fillId="0" borderId="0" xfId="5" quotePrefix="1" applyFont="1" applyAlignment="1">
      <alignment horizontal="center" vertical="center" wrapText="1"/>
    </xf>
    <xf numFmtId="0" fontId="5" fillId="0" borderId="0" xfId="5" applyFont="1" applyAlignment="1">
      <alignment wrapText="1"/>
    </xf>
    <xf numFmtId="4" fontId="5" fillId="0" borderId="0" xfId="5" applyNumberFormat="1" applyFont="1" applyAlignment="1">
      <alignment wrapText="1"/>
    </xf>
    <xf numFmtId="4" fontId="15" fillId="4" borderId="2" xfId="5" quotePrefix="1" applyNumberFormat="1" applyFont="1" applyFill="1" applyBorder="1" applyAlignment="1">
      <alignment horizontal="right"/>
    </xf>
    <xf numFmtId="4" fontId="15" fillId="3" borderId="2" xfId="5" quotePrefix="1" applyNumberFormat="1" applyFont="1" applyFill="1" applyBorder="1" applyAlignment="1">
      <alignment horizontal="right"/>
    </xf>
    <xf numFmtId="0" fontId="15" fillId="0" borderId="0" xfId="5" applyFont="1" applyAlignment="1">
      <alignment horizontal="center" vertical="center" wrapText="1"/>
    </xf>
    <xf numFmtId="0" fontId="16" fillId="0" borderId="0" xfId="5" applyFont="1" applyAlignment="1">
      <alignment wrapText="1"/>
    </xf>
    <xf numFmtId="4" fontId="16" fillId="0" borderId="0" xfId="5" applyNumberFormat="1" applyFont="1" applyAlignment="1">
      <alignment wrapText="1"/>
    </xf>
    <xf numFmtId="0" fontId="15" fillId="0" borderId="0" xfId="5" quotePrefix="1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4" fontId="16" fillId="0" borderId="0" xfId="5" applyNumberFormat="1" applyFont="1" applyAlignment="1">
      <alignment horizontal="center" vertical="center" wrapText="1"/>
    </xf>
    <xf numFmtId="4" fontId="16" fillId="0" borderId="0" xfId="5" applyNumberFormat="1" applyFont="1"/>
    <xf numFmtId="4" fontId="13" fillId="3" borderId="2" xfId="5" quotePrefix="1" applyNumberFormat="1" applyFont="1" applyFill="1" applyBorder="1" applyAlignment="1">
      <alignment horizontal="right"/>
    </xf>
    <xf numFmtId="4" fontId="6" fillId="0" borderId="0" xfId="5" applyNumberFormat="1" applyFont="1" applyAlignment="1">
      <alignment horizontal="center" vertical="center" wrapText="1"/>
    </xf>
    <xf numFmtId="4" fontId="16" fillId="2" borderId="4" xfId="3" applyNumberFormat="1" applyFont="1" applyFill="1" applyBorder="1" applyAlignment="1">
      <alignment horizontal="right" wrapText="1"/>
    </xf>
    <xf numFmtId="4" fontId="14" fillId="2" borderId="5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/>
    </xf>
    <xf numFmtId="0" fontId="5" fillId="2" borderId="0" xfId="3" applyFont="1" applyFill="1"/>
    <xf numFmtId="4" fontId="16" fillId="2" borderId="4" xfId="0" applyNumberFormat="1" applyFont="1" applyFill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/>
    </xf>
    <xf numFmtId="4" fontId="14" fillId="2" borderId="3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vertical="center" wrapText="1"/>
    </xf>
    <xf numFmtId="4" fontId="14" fillId="2" borderId="0" xfId="0" applyNumberFormat="1" applyFont="1" applyFill="1" applyAlignment="1">
      <alignment vertical="center"/>
    </xf>
    <xf numFmtId="4" fontId="15" fillId="4" borderId="4" xfId="5" quotePrefix="1" applyNumberFormat="1" applyFont="1" applyFill="1" applyBorder="1" applyAlignment="1">
      <alignment horizontal="right"/>
    </xf>
    <xf numFmtId="4" fontId="13" fillId="3" borderId="4" xfId="5" quotePrefix="1" applyNumberFormat="1" applyFont="1" applyFill="1" applyBorder="1" applyAlignment="1">
      <alignment horizontal="right"/>
    </xf>
    <xf numFmtId="4" fontId="15" fillId="3" borderId="4" xfId="5" quotePrefix="1" applyNumberFormat="1" applyFont="1" applyFill="1" applyBorder="1" applyAlignment="1">
      <alignment horizontal="right"/>
    </xf>
    <xf numFmtId="0" fontId="15" fillId="3" borderId="2" xfId="5" quotePrefix="1" applyFont="1" applyFill="1" applyBorder="1" applyAlignment="1">
      <alignment horizontal="left" vertical="center" wrapText="1"/>
    </xf>
    <xf numFmtId="0" fontId="16" fillId="3" borderId="3" xfId="5" applyFont="1" applyFill="1" applyBorder="1" applyAlignment="1">
      <alignment vertical="center" wrapText="1"/>
    </xf>
    <xf numFmtId="0" fontId="11" fillId="0" borderId="0" xfId="5" applyFont="1" applyAlignment="1">
      <alignment horizontal="center" vertical="center" wrapText="1"/>
    </xf>
    <xf numFmtId="0" fontId="13" fillId="0" borderId="2" xfId="5" quotePrefix="1" applyFont="1" applyBorder="1" applyAlignment="1">
      <alignment horizontal="center" vertical="center" wrapText="1"/>
    </xf>
    <xf numFmtId="0" fontId="13" fillId="0" borderId="3" xfId="5" quotePrefix="1" applyFont="1" applyBorder="1" applyAlignment="1">
      <alignment horizontal="center" vertical="center" wrapText="1"/>
    </xf>
    <xf numFmtId="0" fontId="13" fillId="0" borderId="5" xfId="5" quotePrefix="1" applyFont="1" applyBorder="1" applyAlignment="1">
      <alignment horizontal="center" vertical="center" wrapText="1"/>
    </xf>
    <xf numFmtId="0" fontId="14" fillId="0" borderId="4" xfId="4" quotePrefix="1" applyFont="1" applyBorder="1" applyAlignment="1">
      <alignment horizontal="center" vertical="center" wrapText="1"/>
    </xf>
    <xf numFmtId="0" fontId="15" fillId="4" borderId="2" xfId="5" applyFont="1" applyFill="1" applyBorder="1" applyAlignment="1">
      <alignment horizontal="left" vertical="center" wrapText="1"/>
    </xf>
    <xf numFmtId="0" fontId="15" fillId="4" borderId="3" xfId="5" applyFont="1" applyFill="1" applyBorder="1" applyAlignment="1">
      <alignment horizontal="left" vertical="center" wrapText="1"/>
    </xf>
    <xf numFmtId="0" fontId="15" fillId="4" borderId="5" xfId="5" applyFont="1" applyFill="1" applyBorder="1" applyAlignment="1">
      <alignment horizontal="left" vertical="center" wrapText="1"/>
    </xf>
    <xf numFmtId="0" fontId="5" fillId="0" borderId="3" xfId="5" applyFont="1" applyBorder="1" applyAlignment="1">
      <alignment horizontal="left" vertical="center" wrapText="1"/>
    </xf>
    <xf numFmtId="0" fontId="5" fillId="0" borderId="5" xfId="5" applyFont="1" applyBorder="1" applyAlignment="1">
      <alignment horizontal="left" vertical="center" wrapText="1"/>
    </xf>
    <xf numFmtId="0" fontId="15" fillId="3" borderId="2" xfId="5" applyFont="1" applyFill="1" applyBorder="1" applyAlignment="1">
      <alignment horizontal="left" vertical="center" wrapText="1"/>
    </xf>
    <xf numFmtId="0" fontId="15" fillId="3" borderId="3" xfId="5" applyFont="1" applyFill="1" applyBorder="1" applyAlignment="1">
      <alignment horizontal="left" vertical="center" wrapText="1"/>
    </xf>
    <xf numFmtId="0" fontId="15" fillId="3" borderId="5" xfId="5" applyFont="1" applyFill="1" applyBorder="1" applyAlignment="1">
      <alignment horizontal="left" vertical="center" wrapText="1"/>
    </xf>
    <xf numFmtId="0" fontId="13" fillId="0" borderId="2" xfId="4" quotePrefix="1" applyFont="1" applyBorder="1" applyAlignment="1">
      <alignment horizontal="center" vertical="center" wrapText="1"/>
    </xf>
    <xf numFmtId="0" fontId="13" fillId="0" borderId="3" xfId="4" quotePrefix="1" applyFont="1" applyBorder="1" applyAlignment="1">
      <alignment horizontal="center" vertical="center" wrapText="1"/>
    </xf>
    <xf numFmtId="0" fontId="15" fillId="0" borderId="2" xfId="5" quotePrefix="1" applyFont="1" applyBorder="1" applyAlignment="1">
      <alignment horizontal="left" vertical="center"/>
    </xf>
    <xf numFmtId="0" fontId="16" fillId="0" borderId="3" xfId="5" applyFont="1" applyBorder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9" fillId="0" borderId="0" xfId="5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16" fillId="3" borderId="3" xfId="5" applyFont="1" applyFill="1" applyBorder="1" applyAlignment="1">
      <alignment vertical="center"/>
    </xf>
    <xf numFmtId="0" fontId="15" fillId="0" borderId="2" xfId="5" applyFont="1" applyBorder="1" applyAlignment="1">
      <alignment horizontal="left" vertical="center" wrapText="1"/>
    </xf>
    <xf numFmtId="0" fontId="16" fillId="0" borderId="3" xfId="5" applyFont="1" applyBorder="1" applyAlignment="1">
      <alignment vertical="center" wrapText="1"/>
    </xf>
    <xf numFmtId="0" fontId="15" fillId="0" borderId="2" xfId="5" quotePrefix="1" applyFont="1" applyBorder="1" applyAlignment="1">
      <alignment horizontal="left" vertical="center" wrapText="1"/>
    </xf>
    <xf numFmtId="0" fontId="13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left" vertical="center" wrapText="1" indent="1"/>
    </xf>
    <xf numFmtId="49" fontId="17" fillId="3" borderId="3" xfId="0" applyNumberFormat="1" applyFont="1" applyFill="1" applyBorder="1" applyAlignment="1">
      <alignment horizontal="left" vertical="center" wrapText="1" indent="1"/>
    </xf>
    <xf numFmtId="49" fontId="17" fillId="3" borderId="5" xfId="0" applyNumberFormat="1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7" fillId="3" borderId="2" xfId="0" quotePrefix="1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left" vertical="center" wrapText="1"/>
    </xf>
    <xf numFmtId="49" fontId="17" fillId="3" borderId="3" xfId="0" applyNumberFormat="1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5" fillId="0" borderId="0" xfId="3" applyFont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6">
    <cellStyle name="Normalno" xfId="0" builtinId="0"/>
    <cellStyle name="Normalno 2" xfId="1" xr:uid="{00000000-0005-0000-0000-000001000000}"/>
    <cellStyle name="Normalno 2 2" xfId="3" xr:uid="{00000000-0005-0000-0000-000002000000}"/>
    <cellStyle name="Normalno 2 2 2" xfId="4" xr:uid="{00000000-0005-0000-0000-000003000000}"/>
    <cellStyle name="Normalno 3" xfId="2" xr:uid="{00000000-0005-0000-0000-000004000000}"/>
    <cellStyle name="Normalno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Normal="100" workbookViewId="0">
      <selection activeCell="A14" sqref="A14:E14"/>
    </sheetView>
  </sheetViews>
  <sheetFormatPr defaultColWidth="8.85546875" defaultRowHeight="15" x14ac:dyDescent="0.25"/>
  <cols>
    <col min="1" max="4" width="8.85546875" style="15"/>
    <col min="5" max="5" width="30.140625" style="15" customWidth="1"/>
    <col min="6" max="8" width="19.42578125" style="18" customWidth="1"/>
    <col min="9" max="10" width="25.28515625" style="15" customWidth="1"/>
    <col min="11" max="16384" width="8.85546875" style="15"/>
  </cols>
  <sheetData>
    <row r="1" spans="1:8" x14ac:dyDescent="0.25">
      <c r="A1" s="103"/>
    </row>
    <row r="2" spans="1:8" s="17" customFormat="1" ht="51" customHeight="1" x14ac:dyDescent="0.25">
      <c r="A2" s="167" t="s">
        <v>133</v>
      </c>
      <c r="B2" s="167"/>
      <c r="C2" s="167"/>
      <c r="D2" s="167"/>
      <c r="E2" s="167"/>
      <c r="F2" s="167"/>
      <c r="G2" s="167"/>
      <c r="H2" s="167"/>
    </row>
    <row r="3" spans="1:8" s="17" customFormat="1" ht="18" customHeight="1" x14ac:dyDescent="0.25">
      <c r="A3" s="16"/>
      <c r="B3" s="16"/>
      <c r="C3" s="16"/>
      <c r="D3" s="16"/>
      <c r="E3" s="16"/>
      <c r="F3" s="130"/>
      <c r="G3" s="130"/>
      <c r="H3" s="130"/>
    </row>
    <row r="4" spans="1:8" s="17" customFormat="1" ht="15.75" x14ac:dyDescent="0.25">
      <c r="A4" s="165" t="s">
        <v>0</v>
      </c>
      <c r="B4" s="165"/>
      <c r="C4" s="165"/>
      <c r="D4" s="165"/>
      <c r="E4" s="165"/>
      <c r="F4" s="165"/>
      <c r="G4" s="165"/>
      <c r="H4" s="165"/>
    </row>
    <row r="5" spans="1:8" s="17" customFormat="1" ht="15.75" x14ac:dyDescent="0.25">
      <c r="A5" s="16"/>
      <c r="B5" s="16"/>
      <c r="C5" s="16"/>
      <c r="D5" s="16"/>
      <c r="E5" s="16"/>
      <c r="F5" s="130"/>
      <c r="G5" s="130"/>
      <c r="H5" s="130"/>
    </row>
    <row r="6" spans="1:8" s="17" customFormat="1" ht="18" customHeight="1" x14ac:dyDescent="0.25">
      <c r="A6" s="165" t="s">
        <v>13</v>
      </c>
      <c r="B6" s="166"/>
      <c r="C6" s="166"/>
      <c r="D6" s="166"/>
      <c r="E6" s="166"/>
      <c r="F6" s="166"/>
      <c r="G6" s="166"/>
      <c r="H6" s="166"/>
    </row>
    <row r="7" spans="1:8" s="17" customFormat="1" x14ac:dyDescent="0.25">
      <c r="A7" s="105"/>
      <c r="B7" s="106"/>
      <c r="C7" s="106"/>
      <c r="D7" s="106"/>
      <c r="E7" s="107"/>
      <c r="F7" s="19"/>
      <c r="G7" s="19"/>
      <c r="H7" s="19"/>
    </row>
    <row r="8" spans="1:8" s="17" customFormat="1" ht="28.5" x14ac:dyDescent="0.25">
      <c r="A8" s="161" t="s">
        <v>12</v>
      </c>
      <c r="B8" s="162"/>
      <c r="C8" s="162"/>
      <c r="D8" s="162"/>
      <c r="E8" s="162"/>
      <c r="F8" s="13" t="s">
        <v>54</v>
      </c>
      <c r="G8" s="13" t="s">
        <v>129</v>
      </c>
      <c r="H8" s="14" t="s">
        <v>128</v>
      </c>
    </row>
    <row r="9" spans="1:8" ht="12" customHeight="1" x14ac:dyDescent="0.25">
      <c r="A9" s="152">
        <v>1</v>
      </c>
      <c r="B9" s="152"/>
      <c r="C9" s="152"/>
      <c r="D9" s="152"/>
      <c r="E9" s="152"/>
      <c r="F9" s="108">
        <v>2</v>
      </c>
      <c r="G9" s="108">
        <v>3</v>
      </c>
      <c r="H9" s="109">
        <v>4</v>
      </c>
    </row>
    <row r="10" spans="1:8" s="17" customFormat="1" x14ac:dyDescent="0.25">
      <c r="A10" s="158" t="s">
        <v>3</v>
      </c>
      <c r="B10" s="147"/>
      <c r="C10" s="147"/>
      <c r="D10" s="147"/>
      <c r="E10" s="168"/>
      <c r="F10" s="111">
        <v>54924592.270000003</v>
      </c>
      <c r="G10" s="111">
        <f t="shared" ref="G10:H10" si="0">G11+G12</f>
        <v>25636.329999998212</v>
      </c>
      <c r="H10" s="111">
        <f t="shared" si="0"/>
        <v>54950228.600000001</v>
      </c>
    </row>
    <row r="11" spans="1:8" s="17" customFormat="1" x14ac:dyDescent="0.25">
      <c r="A11" s="169" t="s">
        <v>1</v>
      </c>
      <c r="B11" s="170"/>
      <c r="C11" s="170"/>
      <c r="D11" s="170"/>
      <c r="E11" s="164"/>
      <c r="F11" s="112">
        <v>54922592.270000003</v>
      </c>
      <c r="G11" s="112">
        <f>H11-F11</f>
        <v>25636.329999998212</v>
      </c>
      <c r="H11" s="112">
        <v>54948228.600000001</v>
      </c>
    </row>
    <row r="12" spans="1:8" s="17" customFormat="1" x14ac:dyDescent="0.25">
      <c r="A12" s="163" t="s">
        <v>2</v>
      </c>
      <c r="B12" s="164"/>
      <c r="C12" s="164"/>
      <c r="D12" s="164"/>
      <c r="E12" s="164"/>
      <c r="F12" s="112">
        <v>2000</v>
      </c>
      <c r="G12" s="112">
        <f>H12-F12</f>
        <v>0</v>
      </c>
      <c r="H12" s="112">
        <f>' Račun prihoda i rashoda'!E16</f>
        <v>2000</v>
      </c>
    </row>
    <row r="13" spans="1:8" s="17" customFormat="1" x14ac:dyDescent="0.25">
      <c r="A13" s="113" t="s">
        <v>6</v>
      </c>
      <c r="B13" s="110"/>
      <c r="C13" s="110"/>
      <c r="D13" s="110"/>
      <c r="E13" s="110"/>
      <c r="F13" s="111">
        <v>46370842.270000003</v>
      </c>
      <c r="G13" s="111">
        <f t="shared" ref="G13:H13" si="1">G14+G15</f>
        <v>25636.330000000075</v>
      </c>
      <c r="H13" s="111">
        <f t="shared" si="1"/>
        <v>46396478.600000001</v>
      </c>
    </row>
    <row r="14" spans="1:8" s="17" customFormat="1" x14ac:dyDescent="0.25">
      <c r="A14" s="171" t="s">
        <v>4</v>
      </c>
      <c r="B14" s="170"/>
      <c r="C14" s="170"/>
      <c r="D14" s="170"/>
      <c r="E14" s="170"/>
      <c r="F14" s="112">
        <v>30825649.890000001</v>
      </c>
      <c r="G14" s="112">
        <f>H14-F14</f>
        <v>40000</v>
      </c>
      <c r="H14" s="112">
        <v>30865649.890000001</v>
      </c>
    </row>
    <row r="15" spans="1:8" s="17" customFormat="1" x14ac:dyDescent="0.25">
      <c r="A15" s="163" t="s">
        <v>5</v>
      </c>
      <c r="B15" s="164"/>
      <c r="C15" s="164"/>
      <c r="D15" s="164"/>
      <c r="E15" s="164"/>
      <c r="F15" s="112">
        <v>15545192.380000001</v>
      </c>
      <c r="G15" s="112">
        <f>H15-F15</f>
        <v>-14363.669999999925</v>
      </c>
      <c r="H15" s="112">
        <v>15530828.710000001</v>
      </c>
    </row>
    <row r="16" spans="1:8" s="17" customFormat="1" x14ac:dyDescent="0.25">
      <c r="A16" s="146" t="s">
        <v>7</v>
      </c>
      <c r="B16" s="147"/>
      <c r="C16" s="147"/>
      <c r="D16" s="147"/>
      <c r="E16" s="147"/>
      <c r="F16" s="111">
        <v>8553750</v>
      </c>
      <c r="G16" s="111">
        <f>G10-G13</f>
        <v>-1.862645149230957E-9</v>
      </c>
      <c r="H16" s="111">
        <f>H10-H13</f>
        <v>8553750</v>
      </c>
    </row>
    <row r="17" spans="1:8" s="17" customFormat="1" x14ac:dyDescent="0.25">
      <c r="A17" s="104"/>
      <c r="B17" s="114"/>
      <c r="C17" s="114"/>
      <c r="D17" s="114"/>
      <c r="E17" s="114"/>
      <c r="F17" s="115"/>
      <c r="G17" s="115"/>
      <c r="H17" s="116"/>
    </row>
    <row r="18" spans="1:8" s="17" customFormat="1" ht="18" customHeight="1" x14ac:dyDescent="0.25">
      <c r="A18" s="165" t="s">
        <v>14</v>
      </c>
      <c r="B18" s="166"/>
      <c r="C18" s="166"/>
      <c r="D18" s="166"/>
      <c r="E18" s="166"/>
      <c r="F18" s="166"/>
      <c r="G18" s="166"/>
      <c r="H18" s="166"/>
    </row>
    <row r="19" spans="1:8" s="17" customFormat="1" x14ac:dyDescent="0.25">
      <c r="A19" s="104"/>
      <c r="B19" s="114"/>
      <c r="C19" s="114"/>
      <c r="D19" s="114"/>
      <c r="E19" s="114"/>
      <c r="F19" s="115"/>
      <c r="G19" s="115"/>
      <c r="H19" s="116"/>
    </row>
    <row r="20" spans="1:8" s="17" customFormat="1" ht="28.5" x14ac:dyDescent="0.25">
      <c r="A20" s="161" t="s">
        <v>12</v>
      </c>
      <c r="B20" s="162"/>
      <c r="C20" s="162"/>
      <c r="D20" s="162"/>
      <c r="E20" s="162"/>
      <c r="F20" s="13" t="s">
        <v>54</v>
      </c>
      <c r="G20" s="13" t="s">
        <v>129</v>
      </c>
      <c r="H20" s="14" t="s">
        <v>128</v>
      </c>
    </row>
    <row r="21" spans="1:8" ht="12" customHeight="1" x14ac:dyDescent="0.25">
      <c r="A21" s="152">
        <v>1</v>
      </c>
      <c r="B21" s="152"/>
      <c r="C21" s="152"/>
      <c r="D21" s="152"/>
      <c r="E21" s="152"/>
      <c r="F21" s="108">
        <v>2</v>
      </c>
      <c r="G21" s="108">
        <v>3</v>
      </c>
      <c r="H21" s="109">
        <v>4</v>
      </c>
    </row>
    <row r="22" spans="1:8" s="17" customFormat="1" x14ac:dyDescent="0.25">
      <c r="A22" s="163" t="s">
        <v>8</v>
      </c>
      <c r="B22" s="164"/>
      <c r="C22" s="164"/>
      <c r="D22" s="164"/>
      <c r="E22" s="164"/>
      <c r="F22" s="112">
        <v>0</v>
      </c>
      <c r="G22" s="112">
        <f t="shared" ref="G22:G23" si="2">H22-F22</f>
        <v>0</v>
      </c>
      <c r="H22" s="112">
        <f>' Račun financiranja'!E8</f>
        <v>0</v>
      </c>
    </row>
    <row r="23" spans="1:8" s="17" customFormat="1" x14ac:dyDescent="0.25">
      <c r="A23" s="163" t="s">
        <v>9</v>
      </c>
      <c r="B23" s="164"/>
      <c r="C23" s="164"/>
      <c r="D23" s="164"/>
      <c r="E23" s="164"/>
      <c r="F23" s="112">
        <v>0</v>
      </c>
      <c r="G23" s="112">
        <f t="shared" si="2"/>
        <v>0</v>
      </c>
      <c r="H23" s="112">
        <f>' Račun financiranja'!E11</f>
        <v>0</v>
      </c>
    </row>
    <row r="24" spans="1:8" s="17" customFormat="1" x14ac:dyDescent="0.25">
      <c r="A24" s="146" t="s">
        <v>10</v>
      </c>
      <c r="B24" s="147"/>
      <c r="C24" s="147"/>
      <c r="D24" s="147"/>
      <c r="E24" s="147"/>
      <c r="F24" s="111">
        <v>0</v>
      </c>
      <c r="G24" s="111">
        <f>G22-G23</f>
        <v>0</v>
      </c>
      <c r="H24" s="111">
        <f t="shared" ref="H24" si="3">H22-H23</f>
        <v>0</v>
      </c>
    </row>
    <row r="25" spans="1:8" s="17" customFormat="1" x14ac:dyDescent="0.25">
      <c r="A25" s="146" t="s">
        <v>11</v>
      </c>
      <c r="B25" s="147"/>
      <c r="C25" s="147"/>
      <c r="D25" s="147"/>
      <c r="E25" s="147"/>
      <c r="F25" s="111">
        <v>8553750</v>
      </c>
      <c r="G25" s="111">
        <f t="shared" ref="G25:H25" si="4">G16+G24</f>
        <v>-1.862645149230957E-9</v>
      </c>
      <c r="H25" s="111">
        <f t="shared" si="4"/>
        <v>8553750</v>
      </c>
    </row>
    <row r="26" spans="1:8" s="17" customFormat="1" x14ac:dyDescent="0.25">
      <c r="A26" s="117"/>
      <c r="B26" s="114"/>
      <c r="C26" s="114"/>
      <c r="D26" s="114"/>
      <c r="E26" s="114"/>
      <c r="F26" s="115"/>
      <c r="G26" s="115"/>
      <c r="H26" s="116"/>
    </row>
    <row r="27" spans="1:8" s="17" customFormat="1" ht="18" customHeight="1" x14ac:dyDescent="0.25">
      <c r="A27" s="165" t="s">
        <v>15</v>
      </c>
      <c r="B27" s="166"/>
      <c r="C27" s="166"/>
      <c r="D27" s="166"/>
      <c r="E27" s="166"/>
      <c r="F27" s="166"/>
      <c r="G27" s="166"/>
      <c r="H27" s="166"/>
    </row>
    <row r="28" spans="1:8" s="17" customFormat="1" ht="18" customHeight="1" x14ac:dyDescent="0.25">
      <c r="A28" s="104"/>
      <c r="B28" s="118"/>
      <c r="C28" s="118"/>
      <c r="D28" s="118"/>
      <c r="E28" s="118"/>
      <c r="F28" s="119"/>
      <c r="G28" s="119"/>
      <c r="H28" s="119"/>
    </row>
    <row r="29" spans="1:8" s="17" customFormat="1" ht="28.5" x14ac:dyDescent="0.25">
      <c r="A29" s="149" t="s">
        <v>21</v>
      </c>
      <c r="B29" s="150"/>
      <c r="C29" s="150"/>
      <c r="D29" s="150"/>
      <c r="E29" s="151"/>
      <c r="F29" s="13" t="s">
        <v>54</v>
      </c>
      <c r="G29" s="13" t="s">
        <v>129</v>
      </c>
      <c r="H29" s="14" t="s">
        <v>128</v>
      </c>
    </row>
    <row r="30" spans="1:8" ht="12" customHeight="1" x14ac:dyDescent="0.25">
      <c r="A30" s="152">
        <v>1</v>
      </c>
      <c r="B30" s="152"/>
      <c r="C30" s="152"/>
      <c r="D30" s="152"/>
      <c r="E30" s="152"/>
      <c r="F30" s="108">
        <v>2</v>
      </c>
      <c r="G30" s="108">
        <v>3</v>
      </c>
      <c r="H30" s="109">
        <v>4</v>
      </c>
    </row>
    <row r="31" spans="1:8" s="17" customFormat="1" ht="15" customHeight="1" x14ac:dyDescent="0.25">
      <c r="A31" s="153" t="s">
        <v>16</v>
      </c>
      <c r="B31" s="154"/>
      <c r="C31" s="154"/>
      <c r="D31" s="154"/>
      <c r="E31" s="155"/>
      <c r="F31" s="120">
        <v>-13582750</v>
      </c>
      <c r="G31" s="120">
        <f>H31-F31</f>
        <v>0</v>
      </c>
      <c r="H31" s="143">
        <f>-13670000+87250</f>
        <v>-13582750</v>
      </c>
    </row>
    <row r="32" spans="1:8" s="17" customFormat="1" ht="15" customHeight="1" x14ac:dyDescent="0.25">
      <c r="A32" s="146" t="s">
        <v>17</v>
      </c>
      <c r="B32" s="147"/>
      <c r="C32" s="147"/>
      <c r="D32" s="147"/>
      <c r="E32" s="147"/>
      <c r="F32" s="121">
        <v>-5029000</v>
      </c>
      <c r="G32" s="121">
        <f>H32-F32</f>
        <v>0</v>
      </c>
      <c r="H32" s="145">
        <f>H25+H31</f>
        <v>-5029000</v>
      </c>
    </row>
    <row r="33" spans="1:8" s="17" customFormat="1" ht="45" customHeight="1" x14ac:dyDescent="0.25">
      <c r="A33" s="158" t="s">
        <v>18</v>
      </c>
      <c r="B33" s="159"/>
      <c r="C33" s="159"/>
      <c r="D33" s="159"/>
      <c r="E33" s="160"/>
      <c r="F33" s="121">
        <v>0</v>
      </c>
      <c r="G33" s="121">
        <f t="shared" ref="G33" si="5">G16+G24+G31-G32</f>
        <v>-1.862645149230957E-9</v>
      </c>
      <c r="H33" s="145">
        <v>0</v>
      </c>
    </row>
    <row r="34" spans="1:8" s="17" customFormat="1" ht="18" customHeight="1" x14ac:dyDescent="0.25">
      <c r="A34" s="122"/>
      <c r="B34" s="123"/>
      <c r="C34" s="123"/>
      <c r="D34" s="123"/>
      <c r="E34" s="123"/>
      <c r="F34" s="124"/>
      <c r="G34" s="124"/>
      <c r="H34" s="124"/>
    </row>
    <row r="35" spans="1:8" s="17" customFormat="1" ht="18" customHeight="1" x14ac:dyDescent="0.25">
      <c r="A35" s="148" t="s">
        <v>19</v>
      </c>
      <c r="B35" s="148"/>
      <c r="C35" s="148"/>
      <c r="D35" s="148"/>
      <c r="E35" s="148"/>
      <c r="F35" s="148"/>
      <c r="G35" s="148"/>
      <c r="H35" s="148"/>
    </row>
    <row r="36" spans="1:8" s="17" customFormat="1" x14ac:dyDescent="0.25">
      <c r="A36" s="125"/>
      <c r="B36" s="126"/>
      <c r="C36" s="126"/>
      <c r="D36" s="126"/>
      <c r="E36" s="126"/>
      <c r="F36" s="127"/>
      <c r="G36" s="127"/>
      <c r="H36" s="128"/>
    </row>
    <row r="37" spans="1:8" s="17" customFormat="1" ht="28.5" x14ac:dyDescent="0.25">
      <c r="A37" s="149" t="s">
        <v>21</v>
      </c>
      <c r="B37" s="150"/>
      <c r="C37" s="150"/>
      <c r="D37" s="150"/>
      <c r="E37" s="151"/>
      <c r="F37" s="13" t="s">
        <v>54</v>
      </c>
      <c r="G37" s="13" t="s">
        <v>129</v>
      </c>
      <c r="H37" s="14" t="s">
        <v>128</v>
      </c>
    </row>
    <row r="38" spans="1:8" ht="12" customHeight="1" x14ac:dyDescent="0.25">
      <c r="A38" s="152">
        <v>1</v>
      </c>
      <c r="B38" s="152"/>
      <c r="C38" s="152"/>
      <c r="D38" s="152"/>
      <c r="E38" s="152"/>
      <c r="F38" s="108">
        <v>2</v>
      </c>
      <c r="G38" s="108">
        <v>3</v>
      </c>
      <c r="H38" s="109">
        <v>4</v>
      </c>
    </row>
    <row r="39" spans="1:8" s="17" customFormat="1" x14ac:dyDescent="0.25">
      <c r="A39" s="153" t="s">
        <v>16</v>
      </c>
      <c r="B39" s="154"/>
      <c r="C39" s="154"/>
      <c r="D39" s="154"/>
      <c r="E39" s="155"/>
      <c r="F39" s="120">
        <v>-13582750</v>
      </c>
      <c r="G39" s="120">
        <f>H39-F39</f>
        <v>0</v>
      </c>
      <c r="H39" s="143">
        <v>-13582750</v>
      </c>
    </row>
    <row r="40" spans="1:8" s="17" customFormat="1" ht="28.5" customHeight="1" x14ac:dyDescent="0.25">
      <c r="A40" s="153" t="s">
        <v>20</v>
      </c>
      <c r="B40" s="154"/>
      <c r="C40" s="154"/>
      <c r="D40" s="154"/>
      <c r="E40" s="155"/>
      <c r="F40" s="120">
        <v>-8553750</v>
      </c>
      <c r="G40" s="120">
        <f t="shared" ref="G40:G42" si="6">H40-F40</f>
        <v>0</v>
      </c>
      <c r="H40" s="143">
        <f>-8641000+87250</f>
        <v>-8553750</v>
      </c>
    </row>
    <row r="41" spans="1:8" s="17" customFormat="1" ht="25.5" customHeight="1" x14ac:dyDescent="0.25">
      <c r="A41" s="153" t="s">
        <v>53</v>
      </c>
      <c r="B41" s="156"/>
      <c r="C41" s="156"/>
      <c r="D41" s="156"/>
      <c r="E41" s="157"/>
      <c r="F41" s="120">
        <v>0</v>
      </c>
      <c r="G41" s="120">
        <f t="shared" si="6"/>
        <v>0</v>
      </c>
      <c r="H41" s="143">
        <v>0</v>
      </c>
    </row>
    <row r="42" spans="1:8" s="17" customFormat="1" ht="15" customHeight="1" x14ac:dyDescent="0.25">
      <c r="A42" s="146" t="s">
        <v>17</v>
      </c>
      <c r="B42" s="147"/>
      <c r="C42" s="147"/>
      <c r="D42" s="147"/>
      <c r="E42" s="147"/>
      <c r="F42" s="129">
        <v>-5029000</v>
      </c>
      <c r="G42" s="121">
        <f t="shared" si="6"/>
        <v>0</v>
      </c>
      <c r="H42" s="144">
        <f>H39-H40+H41</f>
        <v>-5029000</v>
      </c>
    </row>
    <row r="43" spans="1:8" ht="9" customHeight="1" x14ac:dyDescent="0.25"/>
  </sheetData>
  <mergeCells count="31">
    <mergeCell ref="A18:H18"/>
    <mergeCell ref="A2:H2"/>
    <mergeCell ref="A4:H4"/>
    <mergeCell ref="A6:H6"/>
    <mergeCell ref="A8:E8"/>
    <mergeCell ref="A9:E9"/>
    <mergeCell ref="A10:E10"/>
    <mergeCell ref="A11:E11"/>
    <mergeCell ref="A12:E12"/>
    <mergeCell ref="A14:E14"/>
    <mergeCell ref="A15:E15"/>
    <mergeCell ref="A16:E16"/>
    <mergeCell ref="A33:E33"/>
    <mergeCell ref="A20:E20"/>
    <mergeCell ref="A21:E21"/>
    <mergeCell ref="A22:E22"/>
    <mergeCell ref="A23:E23"/>
    <mergeCell ref="A24:E24"/>
    <mergeCell ref="A25:E25"/>
    <mergeCell ref="A27:H27"/>
    <mergeCell ref="A29:E29"/>
    <mergeCell ref="A30:E30"/>
    <mergeCell ref="A31:E31"/>
    <mergeCell ref="A32:E32"/>
    <mergeCell ref="A42:E42"/>
    <mergeCell ref="A35:H35"/>
    <mergeCell ref="A37:E37"/>
    <mergeCell ref="A38:E38"/>
    <mergeCell ref="A39:E39"/>
    <mergeCell ref="A40:E40"/>
    <mergeCell ref="A41:E4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26" max="9" man="1"/>
  </rowBreaks>
  <ignoredErrors>
    <ignoredError sqref="G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8"/>
  <sheetViews>
    <sheetView topLeftCell="A64" zoomScaleNormal="100" workbookViewId="0">
      <selection activeCell="A4" sqref="A4:E4"/>
    </sheetView>
  </sheetViews>
  <sheetFormatPr defaultColWidth="8.85546875" defaultRowHeight="15" x14ac:dyDescent="0.25"/>
  <cols>
    <col min="1" max="1" width="7.85546875" style="2" bestFit="1" customWidth="1"/>
    <col min="2" max="2" width="44.7109375" style="2" customWidth="1"/>
    <col min="3" max="4" width="19.5703125" style="2" customWidth="1"/>
    <col min="5" max="6" width="19.42578125" style="2" customWidth="1"/>
    <col min="7" max="8" width="25.28515625" style="2" customWidth="1"/>
    <col min="9" max="16384" width="8.85546875" style="2"/>
  </cols>
  <sheetData>
    <row r="1" spans="1:8" ht="18.75" x14ac:dyDescent="0.25">
      <c r="A1" s="20"/>
      <c r="B1" s="21"/>
      <c r="C1" s="21"/>
      <c r="D1" s="21"/>
      <c r="E1" s="21"/>
      <c r="F1" s="1"/>
      <c r="G1" s="1"/>
      <c r="H1" s="1"/>
    </row>
    <row r="2" spans="1:8" ht="15.6" customHeight="1" x14ac:dyDescent="0.25">
      <c r="A2" s="173" t="s">
        <v>22</v>
      </c>
      <c r="B2" s="173"/>
      <c r="C2" s="173"/>
      <c r="D2" s="173"/>
      <c r="E2" s="173"/>
      <c r="F2" s="7"/>
      <c r="G2" s="4"/>
      <c r="H2" s="4"/>
    </row>
    <row r="3" spans="1:8" ht="18.75" x14ac:dyDescent="0.25">
      <c r="A3" s="10"/>
      <c r="B3" s="10"/>
      <c r="C3" s="10"/>
      <c r="D3" s="10"/>
      <c r="E3" s="10"/>
      <c r="F3" s="1"/>
      <c r="G3" s="3"/>
      <c r="H3" s="3"/>
    </row>
    <row r="4" spans="1:8" ht="15.6" customHeight="1" x14ac:dyDescent="0.25">
      <c r="A4" s="173" t="s">
        <v>23</v>
      </c>
      <c r="B4" s="173"/>
      <c r="C4" s="173"/>
      <c r="D4" s="173"/>
      <c r="E4" s="173"/>
      <c r="F4" s="7"/>
      <c r="G4" s="5"/>
      <c r="H4" s="5"/>
    </row>
    <row r="5" spans="1:8" ht="18.75" x14ac:dyDescent="0.25">
      <c r="A5" s="21"/>
      <c r="B5" s="21"/>
      <c r="C5" s="21"/>
      <c r="D5" s="21"/>
      <c r="E5" s="21"/>
      <c r="F5" s="1"/>
      <c r="G5" s="3"/>
      <c r="H5" s="3"/>
    </row>
    <row r="6" spans="1:8" ht="57" x14ac:dyDescent="0.25">
      <c r="A6" s="68" t="s">
        <v>36</v>
      </c>
      <c r="B6" s="69" t="s">
        <v>21</v>
      </c>
      <c r="C6" s="68" t="s">
        <v>54</v>
      </c>
      <c r="D6" s="70" t="s">
        <v>129</v>
      </c>
      <c r="E6" s="68" t="s">
        <v>130</v>
      </c>
    </row>
    <row r="7" spans="1:8" s="6" customFormat="1" x14ac:dyDescent="0.2">
      <c r="A7" s="71">
        <v>1</v>
      </c>
      <c r="B7" s="71">
        <v>2</v>
      </c>
      <c r="C7" s="71">
        <v>3</v>
      </c>
      <c r="D7" s="71">
        <v>4</v>
      </c>
      <c r="E7" s="71">
        <v>5</v>
      </c>
    </row>
    <row r="8" spans="1:8" x14ac:dyDescent="0.25">
      <c r="A8" s="72"/>
      <c r="B8" s="72" t="s">
        <v>24</v>
      </c>
      <c r="C8" s="80">
        <v>54924592.270000003</v>
      </c>
      <c r="D8" s="80">
        <f t="shared" ref="D8:E8" si="0">D9+D16</f>
        <v>25636.329999998212</v>
      </c>
      <c r="E8" s="80">
        <f t="shared" si="0"/>
        <v>54950228.600000001</v>
      </c>
    </row>
    <row r="9" spans="1:8" x14ac:dyDescent="0.25">
      <c r="A9" s="72">
        <v>6</v>
      </c>
      <c r="B9" s="72" t="s">
        <v>25</v>
      </c>
      <c r="C9" s="73">
        <v>54922592.270000003</v>
      </c>
      <c r="D9" s="73">
        <f>D10+D11+D12+D13+D14+D15</f>
        <v>25636.329999998212</v>
      </c>
      <c r="E9" s="80">
        <f>E10+E11+E12+E13+E14+E15</f>
        <v>54948228.600000001</v>
      </c>
    </row>
    <row r="10" spans="1:8" ht="30" x14ac:dyDescent="0.25">
      <c r="A10" s="75">
        <v>63</v>
      </c>
      <c r="B10" s="76" t="s">
        <v>26</v>
      </c>
      <c r="C10" s="131">
        <v>16101490</v>
      </c>
      <c r="D10" s="131">
        <f>E10-C10</f>
        <v>0</v>
      </c>
      <c r="E10" s="74">
        <v>16101490</v>
      </c>
    </row>
    <row r="11" spans="1:8" x14ac:dyDescent="0.25">
      <c r="A11" s="75">
        <v>64</v>
      </c>
      <c r="B11" s="76" t="s">
        <v>55</v>
      </c>
      <c r="C11" s="131">
        <v>920</v>
      </c>
      <c r="D11" s="131">
        <f t="shared" ref="D11:D15" si="1">E11-C11</f>
        <v>0</v>
      </c>
      <c r="E11" s="74">
        <v>920</v>
      </c>
    </row>
    <row r="12" spans="1:8" ht="30" x14ac:dyDescent="0.25">
      <c r="A12" s="75">
        <v>65</v>
      </c>
      <c r="B12" s="76" t="s">
        <v>56</v>
      </c>
      <c r="C12" s="131">
        <v>3645690</v>
      </c>
      <c r="D12" s="131">
        <f t="shared" si="1"/>
        <v>0</v>
      </c>
      <c r="E12" s="74">
        <v>3645690</v>
      </c>
    </row>
    <row r="13" spans="1:8" ht="30" x14ac:dyDescent="0.25">
      <c r="A13" s="85">
        <v>66</v>
      </c>
      <c r="B13" s="76" t="s">
        <v>57</v>
      </c>
      <c r="C13" s="131">
        <v>3695733.6</v>
      </c>
      <c r="D13" s="131">
        <f t="shared" si="1"/>
        <v>0</v>
      </c>
      <c r="E13" s="74">
        <v>3695733.6</v>
      </c>
    </row>
    <row r="14" spans="1:8" ht="30" x14ac:dyDescent="0.25">
      <c r="A14" s="85">
        <v>67</v>
      </c>
      <c r="B14" s="76" t="s">
        <v>58</v>
      </c>
      <c r="C14" s="131">
        <v>31468758.670000002</v>
      </c>
      <c r="D14" s="131">
        <f t="shared" si="1"/>
        <v>25636.329999998212</v>
      </c>
      <c r="E14" s="74">
        <v>31494395</v>
      </c>
    </row>
    <row r="15" spans="1:8" x14ac:dyDescent="0.25">
      <c r="A15" s="85">
        <v>68</v>
      </c>
      <c r="B15" s="76" t="s">
        <v>59</v>
      </c>
      <c r="C15" s="77">
        <v>10000</v>
      </c>
      <c r="D15" s="131">
        <f t="shared" si="1"/>
        <v>0</v>
      </c>
      <c r="E15" s="74">
        <v>10000</v>
      </c>
    </row>
    <row r="16" spans="1:8" x14ac:dyDescent="0.25">
      <c r="A16" s="86">
        <v>7</v>
      </c>
      <c r="B16" s="72" t="s">
        <v>27</v>
      </c>
      <c r="C16" s="73">
        <v>2000</v>
      </c>
      <c r="D16" s="73">
        <f t="shared" ref="D16" si="2">D17</f>
        <v>0</v>
      </c>
      <c r="E16" s="80">
        <f>E17</f>
        <v>2000</v>
      </c>
    </row>
    <row r="17" spans="1:8" x14ac:dyDescent="0.25">
      <c r="A17" s="85">
        <v>72</v>
      </c>
      <c r="B17" s="87" t="s">
        <v>28</v>
      </c>
      <c r="C17" s="88">
        <v>2000</v>
      </c>
      <c r="D17" s="88">
        <f>E17-C17</f>
        <v>0</v>
      </c>
      <c r="E17" s="74">
        <v>2000</v>
      </c>
      <c r="H17" s="2" t="s">
        <v>126</v>
      </c>
    </row>
    <row r="19" spans="1:8" ht="57" x14ac:dyDescent="0.25">
      <c r="A19" s="68" t="s">
        <v>36</v>
      </c>
      <c r="B19" s="69" t="s">
        <v>21</v>
      </c>
      <c r="C19" s="68" t="s">
        <v>54</v>
      </c>
      <c r="D19" s="70" t="s">
        <v>129</v>
      </c>
      <c r="E19" s="68" t="s">
        <v>130</v>
      </c>
    </row>
    <row r="20" spans="1:8" s="6" customFormat="1" x14ac:dyDescent="0.2">
      <c r="A20" s="71">
        <v>1</v>
      </c>
      <c r="B20" s="71">
        <v>2</v>
      </c>
      <c r="C20" s="71">
        <v>3</v>
      </c>
      <c r="D20" s="71">
        <v>4</v>
      </c>
      <c r="E20" s="71">
        <v>5</v>
      </c>
    </row>
    <row r="21" spans="1:8" x14ac:dyDescent="0.25">
      <c r="A21" s="72"/>
      <c r="B21" s="89" t="s">
        <v>29</v>
      </c>
      <c r="C21" s="57">
        <v>46370842.270000003</v>
      </c>
      <c r="D21" s="57">
        <f>D22+D27</f>
        <v>25636.330000000075</v>
      </c>
      <c r="E21" s="57">
        <f>E22+E27</f>
        <v>46396478.600000001</v>
      </c>
    </row>
    <row r="22" spans="1:8" x14ac:dyDescent="0.25">
      <c r="A22" s="72">
        <v>3</v>
      </c>
      <c r="B22" s="91" t="s">
        <v>30</v>
      </c>
      <c r="C22" s="92">
        <v>30825649.890000001</v>
      </c>
      <c r="D22" s="92">
        <f>D23+D24+D25+D26</f>
        <v>40000</v>
      </c>
      <c r="E22" s="92">
        <f>E23+E24+E25+E26</f>
        <v>30865649.890000001</v>
      </c>
    </row>
    <row r="23" spans="1:8" x14ac:dyDescent="0.25">
      <c r="A23" s="75">
        <v>31</v>
      </c>
      <c r="B23" s="36" t="s">
        <v>31</v>
      </c>
      <c r="C23" s="93">
        <v>25391179.890000001</v>
      </c>
      <c r="D23" s="93">
        <f t="shared" ref="D23:D26" si="3">E23-C23</f>
        <v>0</v>
      </c>
      <c r="E23" s="94">
        <v>25391179.890000001</v>
      </c>
    </row>
    <row r="24" spans="1:8" x14ac:dyDescent="0.25">
      <c r="A24" s="85">
        <v>32</v>
      </c>
      <c r="B24" s="44" t="s">
        <v>32</v>
      </c>
      <c r="C24" s="95">
        <v>5352420</v>
      </c>
      <c r="D24" s="95">
        <f t="shared" si="3"/>
        <v>40000</v>
      </c>
      <c r="E24" s="94">
        <v>5392420</v>
      </c>
    </row>
    <row r="25" spans="1:8" x14ac:dyDescent="0.25">
      <c r="A25" s="85">
        <v>34</v>
      </c>
      <c r="B25" s="44" t="s">
        <v>60</v>
      </c>
      <c r="C25" s="95">
        <v>80550</v>
      </c>
      <c r="D25" s="95">
        <f t="shared" si="3"/>
        <v>0</v>
      </c>
      <c r="E25" s="94">
        <v>80550</v>
      </c>
    </row>
    <row r="26" spans="1:8" x14ac:dyDescent="0.25">
      <c r="A26" s="85">
        <v>38</v>
      </c>
      <c r="B26" s="44" t="s">
        <v>61</v>
      </c>
      <c r="C26" s="95">
        <v>1500</v>
      </c>
      <c r="D26" s="95">
        <f t="shared" si="3"/>
        <v>0</v>
      </c>
      <c r="E26" s="94">
        <v>1500</v>
      </c>
    </row>
    <row r="27" spans="1:8" x14ac:dyDescent="0.25">
      <c r="A27" s="96">
        <v>4</v>
      </c>
      <c r="B27" s="60" t="s">
        <v>33</v>
      </c>
      <c r="C27" s="92">
        <v>15545192.380000001</v>
      </c>
      <c r="D27" s="92">
        <f t="shared" ref="D27" si="4">D28+D29+D30</f>
        <v>-14363.669999999925</v>
      </c>
      <c r="E27" s="92">
        <f>E28+E29+E30</f>
        <v>15530828.710000001</v>
      </c>
    </row>
    <row r="28" spans="1:8" ht="30" x14ac:dyDescent="0.25">
      <c r="A28" s="75">
        <v>41</v>
      </c>
      <c r="B28" s="49" t="s">
        <v>34</v>
      </c>
      <c r="C28" s="93">
        <v>2000</v>
      </c>
      <c r="D28" s="93">
        <f t="shared" ref="D28:D30" si="5">E28-C28</f>
        <v>0</v>
      </c>
      <c r="E28" s="94">
        <v>2000</v>
      </c>
    </row>
    <row r="29" spans="1:8" x14ac:dyDescent="0.25">
      <c r="A29" s="75">
        <v>42</v>
      </c>
      <c r="B29" s="49" t="s">
        <v>62</v>
      </c>
      <c r="C29" s="93">
        <v>367640</v>
      </c>
      <c r="D29" s="93">
        <f t="shared" si="5"/>
        <v>0</v>
      </c>
      <c r="E29" s="97">
        <v>367640</v>
      </c>
    </row>
    <row r="30" spans="1:8" ht="30" x14ac:dyDescent="0.25">
      <c r="A30" s="75">
        <v>45</v>
      </c>
      <c r="B30" s="36" t="s">
        <v>63</v>
      </c>
      <c r="C30" s="93">
        <v>15175552.380000001</v>
      </c>
      <c r="D30" s="93">
        <f t="shared" si="5"/>
        <v>-14363.669999999925</v>
      </c>
      <c r="E30" s="97">
        <v>15161188.710000001</v>
      </c>
    </row>
    <row r="33" spans="1:6" ht="15.6" customHeight="1" x14ac:dyDescent="0.25">
      <c r="A33" s="172" t="s">
        <v>35</v>
      </c>
      <c r="B33" s="172"/>
      <c r="C33" s="172"/>
      <c r="D33" s="172"/>
      <c r="E33" s="172"/>
    </row>
    <row r="34" spans="1:6" ht="18.75" x14ac:dyDescent="0.25">
      <c r="A34" s="21"/>
      <c r="B34" s="21"/>
      <c r="C34" s="21"/>
      <c r="D34" s="21"/>
      <c r="E34" s="21"/>
      <c r="F34" s="1"/>
    </row>
    <row r="35" spans="1:6" ht="57" x14ac:dyDescent="0.25">
      <c r="A35" s="68" t="s">
        <v>36</v>
      </c>
      <c r="B35" s="69" t="s">
        <v>21</v>
      </c>
      <c r="C35" s="68" t="s">
        <v>54</v>
      </c>
      <c r="D35" s="70" t="s">
        <v>129</v>
      </c>
      <c r="E35" s="68" t="s">
        <v>130</v>
      </c>
    </row>
    <row r="36" spans="1:6" s="6" customFormat="1" x14ac:dyDescent="0.2">
      <c r="A36" s="71">
        <v>1</v>
      </c>
      <c r="B36" s="71">
        <v>2</v>
      </c>
      <c r="C36" s="71">
        <v>3</v>
      </c>
      <c r="D36" s="71">
        <v>4</v>
      </c>
      <c r="E36" s="71">
        <v>5</v>
      </c>
    </row>
    <row r="37" spans="1:6" x14ac:dyDescent="0.25">
      <c r="A37" s="72"/>
      <c r="B37" s="98" t="s">
        <v>24</v>
      </c>
      <c r="C37" s="90">
        <v>54924592.270000003</v>
      </c>
      <c r="D37" s="90">
        <f>D38+D41+D43+D45+D50+D48</f>
        <v>25636.329999999958</v>
      </c>
      <c r="E37" s="90">
        <f>E38+E41+E43+E45+E50+E48</f>
        <v>54950228.600000001</v>
      </c>
    </row>
    <row r="38" spans="1:6" x14ac:dyDescent="0.25">
      <c r="A38" s="72">
        <v>1</v>
      </c>
      <c r="B38" s="60" t="s">
        <v>37</v>
      </c>
      <c r="C38" s="99">
        <v>951842.67</v>
      </c>
      <c r="D38" s="99">
        <f>D39+D40</f>
        <v>25636.329999999958</v>
      </c>
      <c r="E38" s="99">
        <f>E39+E40</f>
        <v>977479</v>
      </c>
    </row>
    <row r="39" spans="1:6" x14ac:dyDescent="0.25">
      <c r="A39" s="75">
        <v>11</v>
      </c>
      <c r="B39" s="44" t="s">
        <v>107</v>
      </c>
      <c r="C39" s="41">
        <v>313452.38</v>
      </c>
      <c r="D39" s="43">
        <f t="shared" ref="D39:D40" si="6">E39-C39</f>
        <v>40000.619999999995</v>
      </c>
      <c r="E39" s="41">
        <v>353453</v>
      </c>
    </row>
    <row r="40" spans="1:6" x14ac:dyDescent="0.25">
      <c r="A40" s="75">
        <v>13</v>
      </c>
      <c r="B40" s="44" t="s">
        <v>108</v>
      </c>
      <c r="C40" s="41">
        <v>638390.29</v>
      </c>
      <c r="D40" s="43">
        <f t="shared" si="6"/>
        <v>-14364.290000000037</v>
      </c>
      <c r="E40" s="41">
        <v>624026</v>
      </c>
    </row>
    <row r="41" spans="1:6" x14ac:dyDescent="0.25">
      <c r="A41" s="86">
        <v>3</v>
      </c>
      <c r="B41" s="100" t="s">
        <v>38</v>
      </c>
      <c r="C41" s="27">
        <v>3690653.6</v>
      </c>
      <c r="D41" s="27">
        <f t="shared" ref="D41:E41" si="7">D42</f>
        <v>0</v>
      </c>
      <c r="E41" s="27">
        <f t="shared" si="7"/>
        <v>3690653.6</v>
      </c>
    </row>
    <row r="42" spans="1:6" x14ac:dyDescent="0.25">
      <c r="A42" s="85">
        <v>31</v>
      </c>
      <c r="B42" s="44" t="s">
        <v>109</v>
      </c>
      <c r="C42" s="41">
        <v>3690653.6</v>
      </c>
      <c r="D42" s="41">
        <f>E42-C42</f>
        <v>0</v>
      </c>
      <c r="E42" s="41">
        <v>3690653.6</v>
      </c>
    </row>
    <row r="43" spans="1:6" x14ac:dyDescent="0.25">
      <c r="A43" s="86">
        <v>4</v>
      </c>
      <c r="B43" s="100" t="s">
        <v>90</v>
      </c>
      <c r="C43" s="27">
        <v>3635690</v>
      </c>
      <c r="D43" s="27">
        <f t="shared" ref="D43:E43" si="8">D44</f>
        <v>0</v>
      </c>
      <c r="E43" s="27">
        <f t="shared" si="8"/>
        <v>3635690</v>
      </c>
    </row>
    <row r="44" spans="1:6" x14ac:dyDescent="0.25">
      <c r="A44" s="85">
        <v>43</v>
      </c>
      <c r="B44" s="44" t="s">
        <v>110</v>
      </c>
      <c r="C44" s="41">
        <v>3635690</v>
      </c>
      <c r="D44" s="41">
        <f>E44-C44</f>
        <v>0</v>
      </c>
      <c r="E44" s="41">
        <v>3635690</v>
      </c>
    </row>
    <row r="45" spans="1:6" x14ac:dyDescent="0.25">
      <c r="A45" s="86">
        <v>5</v>
      </c>
      <c r="B45" s="100" t="s">
        <v>92</v>
      </c>
      <c r="C45" s="27">
        <v>46618406</v>
      </c>
      <c r="D45" s="27">
        <f>D46+D47</f>
        <v>0</v>
      </c>
      <c r="E45" s="27">
        <f>E46+E47</f>
        <v>46618406</v>
      </c>
    </row>
    <row r="46" spans="1:6" x14ac:dyDescent="0.25">
      <c r="A46" s="85">
        <v>52</v>
      </c>
      <c r="B46" s="44" t="s">
        <v>111</v>
      </c>
      <c r="C46" s="41">
        <v>15001490</v>
      </c>
      <c r="D46" s="41">
        <f>E46-C46</f>
        <v>0</v>
      </c>
      <c r="E46" s="41">
        <v>15001490</v>
      </c>
    </row>
    <row r="47" spans="1:6" x14ac:dyDescent="0.25">
      <c r="A47" s="85">
        <v>56</v>
      </c>
      <c r="B47" s="44" t="s">
        <v>112</v>
      </c>
      <c r="C47" s="41">
        <v>31616916</v>
      </c>
      <c r="D47" s="41">
        <f>E47-C47</f>
        <v>0</v>
      </c>
      <c r="E47" s="41">
        <v>31616916</v>
      </c>
    </row>
    <row r="48" spans="1:6" x14ac:dyDescent="0.25">
      <c r="A48" s="86">
        <v>6</v>
      </c>
      <c r="B48" s="100" t="s">
        <v>115</v>
      </c>
      <c r="C48" s="27">
        <v>16000</v>
      </c>
      <c r="D48" s="27">
        <f t="shared" ref="D48:E48" si="9">D49</f>
        <v>0</v>
      </c>
      <c r="E48" s="27">
        <f t="shared" si="9"/>
        <v>16000</v>
      </c>
    </row>
    <row r="49" spans="1:5" x14ac:dyDescent="0.25">
      <c r="A49" s="85">
        <v>62</v>
      </c>
      <c r="B49" s="44" t="s">
        <v>114</v>
      </c>
      <c r="C49" s="41">
        <v>16000</v>
      </c>
      <c r="D49" s="41">
        <f>E49-C49</f>
        <v>0</v>
      </c>
      <c r="E49" s="41">
        <v>16000</v>
      </c>
    </row>
    <row r="50" spans="1:5" x14ac:dyDescent="0.25">
      <c r="A50" s="86">
        <v>7</v>
      </c>
      <c r="B50" s="100" t="s">
        <v>27</v>
      </c>
      <c r="C50" s="27">
        <v>12000</v>
      </c>
      <c r="D50" s="27">
        <f t="shared" ref="D50:E50" si="10">D51</f>
        <v>0</v>
      </c>
      <c r="E50" s="27">
        <f t="shared" si="10"/>
        <v>12000</v>
      </c>
    </row>
    <row r="51" spans="1:5" x14ac:dyDescent="0.25">
      <c r="A51" s="85">
        <v>71</v>
      </c>
      <c r="B51" s="44" t="s">
        <v>116</v>
      </c>
      <c r="C51" s="41">
        <v>12000</v>
      </c>
      <c r="D51" s="41">
        <f>E51-C51</f>
        <v>0</v>
      </c>
      <c r="E51" s="41">
        <v>12000</v>
      </c>
    </row>
    <row r="53" spans="1:5" ht="57" x14ac:dyDescent="0.25">
      <c r="A53" s="68" t="s">
        <v>36</v>
      </c>
      <c r="B53" s="69" t="s">
        <v>21</v>
      </c>
      <c r="C53" s="68" t="s">
        <v>54</v>
      </c>
      <c r="D53" s="70" t="s">
        <v>129</v>
      </c>
      <c r="E53" s="68" t="s">
        <v>130</v>
      </c>
    </row>
    <row r="54" spans="1:5" s="6" customFormat="1" x14ac:dyDescent="0.2">
      <c r="A54" s="71">
        <v>1</v>
      </c>
      <c r="B54" s="71">
        <v>2</v>
      </c>
      <c r="C54" s="71">
        <v>3</v>
      </c>
      <c r="D54" s="71">
        <v>4</v>
      </c>
      <c r="E54" s="71">
        <v>5</v>
      </c>
    </row>
    <row r="55" spans="1:5" x14ac:dyDescent="0.25">
      <c r="A55" s="72"/>
      <c r="B55" s="72" t="s">
        <v>29</v>
      </c>
      <c r="C55" s="90">
        <v>46370842.270000003</v>
      </c>
      <c r="D55" s="90">
        <f>D56+D59+D61+D63+D69+D67</f>
        <v>25636.329999999958</v>
      </c>
      <c r="E55" s="90">
        <f>E56+E59+E61+E63+E69+E67</f>
        <v>46396478.600000001</v>
      </c>
    </row>
    <row r="56" spans="1:5" x14ac:dyDescent="0.25">
      <c r="A56" s="72">
        <v>1</v>
      </c>
      <c r="B56" s="72" t="s">
        <v>37</v>
      </c>
      <c r="C56" s="82">
        <v>951842.67</v>
      </c>
      <c r="D56" s="82">
        <f>D57+D58</f>
        <v>25636.329999999958</v>
      </c>
      <c r="E56" s="82">
        <f>E57+E58</f>
        <v>977479</v>
      </c>
    </row>
    <row r="57" spans="1:5" x14ac:dyDescent="0.25">
      <c r="A57" s="75">
        <v>11</v>
      </c>
      <c r="B57" s="76" t="s">
        <v>107</v>
      </c>
      <c r="C57" s="83">
        <v>313452.38</v>
      </c>
      <c r="D57" s="43">
        <f>E57-C57</f>
        <v>40000.619999999995</v>
      </c>
      <c r="E57" s="41">
        <v>353453</v>
      </c>
    </row>
    <row r="58" spans="1:5" x14ac:dyDescent="0.25">
      <c r="A58" s="75">
        <v>13</v>
      </c>
      <c r="B58" s="76" t="s">
        <v>108</v>
      </c>
      <c r="C58" s="83">
        <v>638390.29</v>
      </c>
      <c r="D58" s="43">
        <f>E58-C58</f>
        <v>-14364.290000000037</v>
      </c>
      <c r="E58" s="41">
        <v>624026</v>
      </c>
    </row>
    <row r="59" spans="1:5" x14ac:dyDescent="0.25">
      <c r="A59" s="86">
        <v>3</v>
      </c>
      <c r="B59" s="72" t="s">
        <v>38</v>
      </c>
      <c r="C59" s="82">
        <v>3690653.6</v>
      </c>
      <c r="D59" s="82">
        <f t="shared" ref="D59:E59" si="11">D60</f>
        <v>0</v>
      </c>
      <c r="E59" s="82">
        <f t="shared" si="11"/>
        <v>3690653.6</v>
      </c>
    </row>
    <row r="60" spans="1:5" x14ac:dyDescent="0.25">
      <c r="A60" s="85">
        <v>31</v>
      </c>
      <c r="B60" s="87" t="s">
        <v>38</v>
      </c>
      <c r="C60" s="83">
        <v>3690653.6</v>
      </c>
      <c r="D60" s="41">
        <f>E60-C60</f>
        <v>0</v>
      </c>
      <c r="E60" s="41">
        <v>3690653.6</v>
      </c>
    </row>
    <row r="61" spans="1:5" x14ac:dyDescent="0.25">
      <c r="A61" s="86">
        <v>4</v>
      </c>
      <c r="B61" s="72" t="s">
        <v>50</v>
      </c>
      <c r="C61" s="82">
        <v>3635690</v>
      </c>
      <c r="D61" s="82">
        <f t="shared" ref="D61:E61" si="12">D62</f>
        <v>0</v>
      </c>
      <c r="E61" s="82">
        <f t="shared" si="12"/>
        <v>3635690</v>
      </c>
    </row>
    <row r="62" spans="1:5" x14ac:dyDescent="0.25">
      <c r="A62" s="85">
        <v>43</v>
      </c>
      <c r="B62" s="87" t="s">
        <v>49</v>
      </c>
      <c r="C62" s="83">
        <v>3635690</v>
      </c>
      <c r="D62" s="41">
        <f>E62-C62</f>
        <v>0</v>
      </c>
      <c r="E62" s="41">
        <v>3635690</v>
      </c>
    </row>
    <row r="63" spans="1:5" x14ac:dyDescent="0.25">
      <c r="A63" s="86">
        <v>5</v>
      </c>
      <c r="B63" s="100" t="s">
        <v>92</v>
      </c>
      <c r="C63" s="82">
        <v>38064656</v>
      </c>
      <c r="D63" s="82">
        <f t="shared" ref="D63:E63" si="13">D64+D65+D66</f>
        <v>0</v>
      </c>
      <c r="E63" s="82">
        <f t="shared" si="13"/>
        <v>38064656</v>
      </c>
    </row>
    <row r="64" spans="1:5" x14ac:dyDescent="0.25">
      <c r="A64" s="85">
        <v>52</v>
      </c>
      <c r="B64" s="44" t="s">
        <v>111</v>
      </c>
      <c r="C64" s="83">
        <v>15001490</v>
      </c>
      <c r="D64" s="41">
        <f t="shared" ref="D64:D66" si="14">E64-C64</f>
        <v>0</v>
      </c>
      <c r="E64" s="41">
        <v>15001490</v>
      </c>
    </row>
    <row r="65" spans="1:5" x14ac:dyDescent="0.25">
      <c r="A65" s="85">
        <v>56</v>
      </c>
      <c r="B65" s="44" t="s">
        <v>112</v>
      </c>
      <c r="C65" s="83">
        <v>22975916</v>
      </c>
      <c r="D65" s="41">
        <f t="shared" si="14"/>
        <v>0</v>
      </c>
      <c r="E65" s="41">
        <v>22975916</v>
      </c>
    </row>
    <row r="66" spans="1:5" x14ac:dyDescent="0.25">
      <c r="A66" s="85">
        <v>57</v>
      </c>
      <c r="B66" s="44" t="s">
        <v>113</v>
      </c>
      <c r="C66" s="83">
        <v>87250</v>
      </c>
      <c r="D66" s="41">
        <f t="shared" si="14"/>
        <v>0</v>
      </c>
      <c r="E66" s="41">
        <v>87250</v>
      </c>
    </row>
    <row r="67" spans="1:5" x14ac:dyDescent="0.25">
      <c r="A67" s="86">
        <v>6</v>
      </c>
      <c r="B67" s="100" t="s">
        <v>115</v>
      </c>
      <c r="C67" s="82">
        <v>16000</v>
      </c>
      <c r="D67" s="82">
        <f t="shared" ref="D67:E67" si="15">D68</f>
        <v>0</v>
      </c>
      <c r="E67" s="82">
        <f t="shared" si="15"/>
        <v>16000</v>
      </c>
    </row>
    <row r="68" spans="1:5" x14ac:dyDescent="0.25">
      <c r="A68" s="85">
        <v>62</v>
      </c>
      <c r="B68" s="44" t="s">
        <v>114</v>
      </c>
      <c r="C68" s="83">
        <v>16000</v>
      </c>
      <c r="D68" s="41">
        <f>E68-C68</f>
        <v>0</v>
      </c>
      <c r="E68" s="41">
        <v>16000</v>
      </c>
    </row>
    <row r="69" spans="1:5" x14ac:dyDescent="0.25">
      <c r="A69" s="86">
        <v>7</v>
      </c>
      <c r="B69" s="100" t="s">
        <v>27</v>
      </c>
      <c r="C69" s="82">
        <v>12000</v>
      </c>
      <c r="D69" s="82">
        <f t="shared" ref="D69:E69" si="16">D70</f>
        <v>0</v>
      </c>
      <c r="E69" s="82">
        <f t="shared" si="16"/>
        <v>12000</v>
      </c>
    </row>
    <row r="70" spans="1:5" x14ac:dyDescent="0.25">
      <c r="A70" s="85">
        <v>71</v>
      </c>
      <c r="B70" s="44" t="s">
        <v>116</v>
      </c>
      <c r="C70" s="83">
        <v>12000</v>
      </c>
      <c r="D70" s="41">
        <f>E70-C70</f>
        <v>0</v>
      </c>
      <c r="E70" s="41">
        <v>12000</v>
      </c>
    </row>
    <row r="72" spans="1:5" x14ac:dyDescent="0.25">
      <c r="B72" s="172" t="s">
        <v>39</v>
      </c>
      <c r="C72" s="172"/>
      <c r="D72" s="172"/>
      <c r="E72" s="172"/>
    </row>
    <row r="73" spans="1:5" x14ac:dyDescent="0.25">
      <c r="B73" s="21"/>
      <c r="C73" s="21"/>
      <c r="D73" s="21"/>
      <c r="E73" s="21"/>
    </row>
    <row r="74" spans="1:5" ht="57" x14ac:dyDescent="0.25">
      <c r="A74" s="68" t="s">
        <v>36</v>
      </c>
      <c r="B74" s="69" t="s">
        <v>21</v>
      </c>
      <c r="C74" s="68" t="s">
        <v>54</v>
      </c>
      <c r="D74" s="70" t="s">
        <v>129</v>
      </c>
      <c r="E74" s="68" t="s">
        <v>130</v>
      </c>
    </row>
    <row r="75" spans="1:5" x14ac:dyDescent="0.25">
      <c r="A75" s="71">
        <v>1</v>
      </c>
      <c r="B75" s="71">
        <v>2</v>
      </c>
      <c r="C75" s="71">
        <v>3</v>
      </c>
      <c r="D75" s="71">
        <v>4</v>
      </c>
      <c r="E75" s="71">
        <v>5</v>
      </c>
    </row>
    <row r="76" spans="1:5" x14ac:dyDescent="0.25">
      <c r="A76" s="101"/>
      <c r="B76" s="72" t="s">
        <v>29</v>
      </c>
      <c r="C76" s="27">
        <f t="shared" ref="C76:E77" si="17">C77</f>
        <v>46370842.270000003</v>
      </c>
      <c r="D76" s="27">
        <f>D77</f>
        <v>25636.329999998212</v>
      </c>
      <c r="E76" s="27">
        <f t="shared" si="17"/>
        <v>46396478.600000001</v>
      </c>
    </row>
    <row r="77" spans="1:5" x14ac:dyDescent="0.25">
      <c r="A77" s="101" t="s">
        <v>66</v>
      </c>
      <c r="B77" s="72" t="s">
        <v>67</v>
      </c>
      <c r="C77" s="27">
        <f t="shared" si="17"/>
        <v>46370842.270000003</v>
      </c>
      <c r="D77" s="27">
        <f>D78</f>
        <v>25636.329999998212</v>
      </c>
      <c r="E77" s="27">
        <f t="shared" si="17"/>
        <v>46396478.600000001</v>
      </c>
    </row>
    <row r="78" spans="1:5" x14ac:dyDescent="0.25">
      <c r="A78" s="102" t="s">
        <v>68</v>
      </c>
      <c r="B78" s="76" t="s">
        <v>69</v>
      </c>
      <c r="C78" s="41">
        <v>46370842.270000003</v>
      </c>
      <c r="D78" s="41">
        <f>E78-C78</f>
        <v>25636.329999998212</v>
      </c>
      <c r="E78" s="41">
        <v>46396478.600000001</v>
      </c>
    </row>
  </sheetData>
  <mergeCells count="4">
    <mergeCell ref="B72:E72"/>
    <mergeCell ref="A2:E2"/>
    <mergeCell ref="A4:E4"/>
    <mergeCell ref="A33:E33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2" manualBreakCount="2">
    <brk id="31" max="6" man="1"/>
    <brk id="70" max="6" man="1"/>
  </rowBreaks>
  <ignoredErrors>
    <ignoredError sqref="A77:A78" numberStoredAsText="1"/>
    <ignoredError sqref="D16 D27 D41:D43 D48:D50 D59 D63 D60:D61 D67:D69 D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19" workbookViewId="0">
      <selection activeCell="D22" sqref="D22"/>
    </sheetView>
  </sheetViews>
  <sheetFormatPr defaultColWidth="8.85546875" defaultRowHeight="15" x14ac:dyDescent="0.25"/>
  <cols>
    <col min="1" max="1" width="7.85546875" style="2" bestFit="1" customWidth="1"/>
    <col min="2" max="2" width="44.7109375" style="2" customWidth="1"/>
    <col min="3" max="4" width="19.5703125" style="2" customWidth="1"/>
    <col min="5" max="6" width="19.42578125" style="2" customWidth="1"/>
    <col min="7" max="8" width="25.28515625" style="2" customWidth="1"/>
    <col min="9" max="16384" width="8.85546875" style="2"/>
  </cols>
  <sheetData>
    <row r="1" spans="1:8" ht="18.75" x14ac:dyDescent="0.25">
      <c r="A1" s="20"/>
      <c r="B1" s="21"/>
      <c r="C1" s="21"/>
      <c r="D1" s="21"/>
      <c r="E1" s="21"/>
      <c r="F1" s="1"/>
      <c r="G1" s="1"/>
      <c r="H1" s="1"/>
    </row>
    <row r="2" spans="1:8" ht="15.6" customHeight="1" x14ac:dyDescent="0.25">
      <c r="A2" s="173" t="s">
        <v>40</v>
      </c>
      <c r="B2" s="173"/>
      <c r="C2" s="173"/>
      <c r="D2" s="173"/>
      <c r="E2" s="173"/>
      <c r="F2" s="7"/>
      <c r="G2" s="4"/>
      <c r="H2" s="4"/>
    </row>
    <row r="3" spans="1:8" ht="18.75" x14ac:dyDescent="0.25">
      <c r="A3" s="21"/>
      <c r="B3" s="21"/>
      <c r="C3" s="21"/>
      <c r="D3" s="21"/>
      <c r="E3" s="21"/>
      <c r="F3" s="1"/>
      <c r="G3" s="3"/>
      <c r="H3" s="3"/>
    </row>
    <row r="4" spans="1:8" ht="15.6" customHeight="1" x14ac:dyDescent="0.25">
      <c r="A4" s="173" t="s">
        <v>41</v>
      </c>
      <c r="B4" s="173"/>
      <c r="C4" s="173"/>
      <c r="D4" s="173"/>
      <c r="E4" s="173"/>
      <c r="F4" s="7"/>
      <c r="G4" s="5"/>
      <c r="H4" s="5"/>
    </row>
    <row r="5" spans="1:8" ht="18.75" x14ac:dyDescent="0.25">
      <c r="A5" s="21"/>
      <c r="B5" s="21"/>
      <c r="C5" s="21"/>
      <c r="D5" s="21"/>
      <c r="E5" s="21"/>
      <c r="F5" s="1"/>
      <c r="G5" s="3"/>
      <c r="H5" s="3"/>
    </row>
    <row r="6" spans="1:8" ht="57" x14ac:dyDescent="0.25">
      <c r="A6" s="68" t="s">
        <v>36</v>
      </c>
      <c r="B6" s="69" t="s">
        <v>21</v>
      </c>
      <c r="C6" s="68" t="s">
        <v>54</v>
      </c>
      <c r="D6" s="70" t="s">
        <v>129</v>
      </c>
      <c r="E6" s="68" t="s">
        <v>130</v>
      </c>
    </row>
    <row r="7" spans="1:8" s="6" customFormat="1" x14ac:dyDescent="0.2">
      <c r="A7" s="71">
        <v>1</v>
      </c>
      <c r="B7" s="71">
        <v>2</v>
      </c>
      <c r="C7" s="71">
        <v>3</v>
      </c>
      <c r="D7" s="71">
        <v>4</v>
      </c>
      <c r="E7" s="71">
        <v>5</v>
      </c>
    </row>
    <row r="8" spans="1:8" x14ac:dyDescent="0.25">
      <c r="A8" s="72">
        <v>8</v>
      </c>
      <c r="B8" s="72" t="s">
        <v>42</v>
      </c>
      <c r="C8" s="73">
        <f t="shared" ref="C8:E8" si="0">C9</f>
        <v>0</v>
      </c>
      <c r="D8" s="73">
        <f t="shared" si="0"/>
        <v>0</v>
      </c>
      <c r="E8" s="74">
        <f t="shared" si="0"/>
        <v>0</v>
      </c>
    </row>
    <row r="9" spans="1:8" x14ac:dyDescent="0.25">
      <c r="A9" s="75">
        <v>84</v>
      </c>
      <c r="B9" s="76" t="s">
        <v>43</v>
      </c>
      <c r="C9" s="77">
        <v>0</v>
      </c>
      <c r="D9" s="77">
        <f>E9-C9</f>
        <v>0</v>
      </c>
      <c r="E9" s="74">
        <v>0</v>
      </c>
    </row>
    <row r="10" spans="1:8" x14ac:dyDescent="0.25">
      <c r="A10" s="75"/>
      <c r="B10" s="78"/>
      <c r="C10" s="77"/>
      <c r="D10" s="77"/>
      <c r="E10" s="74"/>
    </row>
    <row r="11" spans="1:8" x14ac:dyDescent="0.25">
      <c r="A11" s="72">
        <v>5</v>
      </c>
      <c r="B11" s="79" t="s">
        <v>44</v>
      </c>
      <c r="C11" s="73">
        <f t="shared" ref="C11:E11" si="1">C12</f>
        <v>0</v>
      </c>
      <c r="D11" s="73">
        <f t="shared" si="1"/>
        <v>0</v>
      </c>
      <c r="E11" s="80">
        <f t="shared" si="1"/>
        <v>0</v>
      </c>
    </row>
    <row r="12" spans="1:8" ht="30" x14ac:dyDescent="0.25">
      <c r="A12" s="75">
        <v>54</v>
      </c>
      <c r="B12" s="81" t="s">
        <v>45</v>
      </c>
      <c r="C12" s="131">
        <v>0</v>
      </c>
      <c r="D12" s="77">
        <f>E12-C12</f>
        <v>0</v>
      </c>
      <c r="E12" s="74">
        <v>0</v>
      </c>
    </row>
    <row r="13" spans="1:8" x14ac:dyDescent="0.25">
      <c r="A13" s="75"/>
      <c r="B13" s="79"/>
      <c r="C13" s="77"/>
      <c r="D13" s="77"/>
      <c r="E13" s="74"/>
    </row>
    <row r="16" spans="1:8" ht="15.75" x14ac:dyDescent="0.25">
      <c r="B16" s="173" t="s">
        <v>46</v>
      </c>
      <c r="C16" s="173"/>
      <c r="D16" s="173"/>
      <c r="E16" s="173"/>
    </row>
    <row r="17" spans="1:5" x14ac:dyDescent="0.25">
      <c r="B17" s="21"/>
      <c r="C17" s="21"/>
      <c r="D17" s="21"/>
      <c r="E17" s="21"/>
    </row>
    <row r="18" spans="1:5" ht="57" x14ac:dyDescent="0.25">
      <c r="A18" s="68" t="s">
        <v>36</v>
      </c>
      <c r="B18" s="69" t="s">
        <v>21</v>
      </c>
      <c r="C18" s="68" t="s">
        <v>54</v>
      </c>
      <c r="D18" s="70" t="s">
        <v>129</v>
      </c>
      <c r="E18" s="68" t="s">
        <v>130</v>
      </c>
    </row>
    <row r="19" spans="1:5" x14ac:dyDescent="0.25">
      <c r="A19" s="71">
        <v>1</v>
      </c>
      <c r="B19" s="71">
        <v>2</v>
      </c>
      <c r="C19" s="71">
        <v>3</v>
      </c>
      <c r="D19" s="71">
        <v>4</v>
      </c>
      <c r="E19" s="71">
        <v>5</v>
      </c>
    </row>
    <row r="20" spans="1:5" x14ac:dyDescent="0.25">
      <c r="A20" s="8"/>
      <c r="B20" s="72" t="s">
        <v>106</v>
      </c>
      <c r="C20" s="12">
        <f>C21</f>
        <v>0</v>
      </c>
      <c r="D20" s="12">
        <f t="shared" ref="D20:E20" si="2">D21</f>
        <v>0</v>
      </c>
      <c r="E20" s="12">
        <f t="shared" si="2"/>
        <v>0</v>
      </c>
    </row>
    <row r="21" spans="1:5" x14ac:dyDescent="0.25">
      <c r="A21" s="72">
        <v>8</v>
      </c>
      <c r="B21" s="72" t="s">
        <v>51</v>
      </c>
      <c r="C21" s="82">
        <f>C22</f>
        <v>0</v>
      </c>
      <c r="D21" s="82">
        <f t="shared" ref="D21:E21" si="3">D22</f>
        <v>0</v>
      </c>
      <c r="E21" s="82">
        <f t="shared" si="3"/>
        <v>0</v>
      </c>
    </row>
    <row r="22" spans="1:5" x14ac:dyDescent="0.25">
      <c r="A22" s="75">
        <v>81</v>
      </c>
      <c r="B22" s="76" t="s">
        <v>52</v>
      </c>
      <c r="C22" s="83">
        <v>0</v>
      </c>
      <c r="D22" s="77">
        <f>E22-C22</f>
        <v>0</v>
      </c>
      <c r="E22" s="41">
        <v>0</v>
      </c>
    </row>
    <row r="23" spans="1:5" x14ac:dyDescent="0.25">
      <c r="A23" s="8"/>
      <c r="B23" s="84"/>
      <c r="C23" s="11"/>
      <c r="D23" s="11"/>
      <c r="E23" s="11"/>
    </row>
    <row r="24" spans="1:5" x14ac:dyDescent="0.25">
      <c r="A24" s="8"/>
      <c r="B24" s="72" t="s">
        <v>47</v>
      </c>
      <c r="C24" s="12">
        <f>C25+C27+C29</f>
        <v>0</v>
      </c>
      <c r="D24" s="12">
        <f>D25+D27+D29</f>
        <v>0</v>
      </c>
      <c r="E24" s="12">
        <f>E25+E27+E29</f>
        <v>0</v>
      </c>
    </row>
    <row r="25" spans="1:5" x14ac:dyDescent="0.25">
      <c r="A25" s="72">
        <v>1</v>
      </c>
      <c r="B25" s="72" t="s">
        <v>37</v>
      </c>
      <c r="C25" s="73">
        <f>C26</f>
        <v>0</v>
      </c>
      <c r="D25" s="73">
        <f t="shared" ref="D25:E25" si="4">D26</f>
        <v>0</v>
      </c>
      <c r="E25" s="73">
        <f t="shared" si="4"/>
        <v>0</v>
      </c>
    </row>
    <row r="26" spans="1:5" x14ac:dyDescent="0.25">
      <c r="A26" s="9">
        <v>13</v>
      </c>
      <c r="B26" s="76" t="s">
        <v>70</v>
      </c>
      <c r="C26" s="11">
        <v>0</v>
      </c>
      <c r="D26" s="77">
        <f>E26-C26</f>
        <v>0</v>
      </c>
      <c r="E26" s="11">
        <v>0</v>
      </c>
    </row>
    <row r="27" spans="1:5" x14ac:dyDescent="0.25">
      <c r="A27" s="72">
        <v>3</v>
      </c>
      <c r="B27" s="72" t="s">
        <v>38</v>
      </c>
      <c r="C27" s="73">
        <f>C28</f>
        <v>0</v>
      </c>
      <c r="D27" s="73">
        <f t="shared" ref="D27:E27" si="5">D28</f>
        <v>0</v>
      </c>
      <c r="E27" s="74">
        <f t="shared" si="5"/>
        <v>0</v>
      </c>
    </row>
    <row r="28" spans="1:5" x14ac:dyDescent="0.25">
      <c r="A28" s="75">
        <v>31</v>
      </c>
      <c r="B28" s="76" t="s">
        <v>38</v>
      </c>
      <c r="C28" s="77">
        <v>0</v>
      </c>
      <c r="D28" s="77">
        <f>E28-C28</f>
        <v>0</v>
      </c>
      <c r="E28" s="74">
        <v>0</v>
      </c>
    </row>
    <row r="29" spans="1:5" x14ac:dyDescent="0.25">
      <c r="A29" s="72">
        <v>8</v>
      </c>
      <c r="B29" s="72" t="s">
        <v>52</v>
      </c>
      <c r="C29" s="73">
        <f>C30</f>
        <v>0</v>
      </c>
      <c r="D29" s="73">
        <f t="shared" ref="D29:E29" si="6">D30</f>
        <v>0</v>
      </c>
      <c r="E29" s="74">
        <f t="shared" si="6"/>
        <v>0</v>
      </c>
    </row>
    <row r="30" spans="1:5" x14ac:dyDescent="0.25">
      <c r="A30" s="75">
        <v>81</v>
      </c>
      <c r="B30" s="76" t="s">
        <v>71</v>
      </c>
      <c r="C30" s="77">
        <v>0</v>
      </c>
      <c r="D30" s="77">
        <f>E30-C30</f>
        <v>0</v>
      </c>
      <c r="E30" s="74">
        <v>0</v>
      </c>
    </row>
  </sheetData>
  <mergeCells count="3">
    <mergeCell ref="B16:E16"/>
    <mergeCell ref="A2:E2"/>
    <mergeCell ref="A4:E4"/>
  </mergeCells>
  <pageMargins left="0.7" right="0.7" top="0.75" bottom="0.75" header="0.3" footer="0.3"/>
  <pageSetup paperSize="9" scale="78" orientation="portrait" r:id="rId1"/>
  <ignoredErrors>
    <ignoredError sqref="D26:D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5"/>
  <sheetViews>
    <sheetView topLeftCell="A49" zoomScaleNormal="100" workbookViewId="0">
      <selection activeCell="E86" sqref="E86"/>
    </sheetView>
  </sheetViews>
  <sheetFormatPr defaultColWidth="8.85546875" defaultRowHeight="15" x14ac:dyDescent="0.25"/>
  <cols>
    <col min="1" max="1" width="22.85546875" style="2" customWidth="1"/>
    <col min="2" max="2" width="34.28515625" style="2" hidden="1" customWidth="1"/>
    <col min="3" max="3" width="4" style="2" customWidth="1"/>
    <col min="4" max="4" width="37.42578125" style="2" customWidth="1"/>
    <col min="5" max="7" width="25.28515625" style="2" customWidth="1"/>
    <col min="8" max="16384" width="8.85546875" style="2"/>
  </cols>
  <sheetData>
    <row r="1" spans="1:7" x14ac:dyDescent="0.25">
      <c r="A1" s="20"/>
      <c r="B1" s="21"/>
      <c r="C1" s="21"/>
      <c r="D1" s="21"/>
      <c r="E1" s="21"/>
      <c r="F1" s="22"/>
      <c r="G1" s="22"/>
    </row>
    <row r="2" spans="1:7" ht="23.25" customHeight="1" x14ac:dyDescent="0.25">
      <c r="A2" s="173" t="s">
        <v>48</v>
      </c>
      <c r="B2" s="173"/>
      <c r="C2" s="173"/>
      <c r="D2" s="173"/>
      <c r="E2" s="173"/>
      <c r="F2" s="173"/>
      <c r="G2" s="173"/>
    </row>
    <row r="3" spans="1:7" x14ac:dyDescent="0.25">
      <c r="A3" s="21"/>
      <c r="B3" s="21"/>
      <c r="C3" s="21"/>
      <c r="D3" s="21"/>
      <c r="E3" s="21"/>
      <c r="F3" s="22"/>
      <c r="G3" s="22"/>
    </row>
    <row r="4" spans="1:7" ht="28.5" x14ac:dyDescent="0.25">
      <c r="A4" s="198" t="s">
        <v>72</v>
      </c>
      <c r="B4" s="199"/>
      <c r="C4" s="199"/>
      <c r="D4" s="200"/>
      <c r="E4" s="23" t="s">
        <v>73</v>
      </c>
      <c r="F4" s="23" t="s">
        <v>131</v>
      </c>
      <c r="G4" s="23" t="s">
        <v>132</v>
      </c>
    </row>
    <row r="5" spans="1:7" x14ac:dyDescent="0.25">
      <c r="A5" s="198">
        <v>1</v>
      </c>
      <c r="B5" s="199"/>
      <c r="C5" s="199"/>
      <c r="D5" s="200"/>
      <c r="E5" s="23">
        <v>2</v>
      </c>
      <c r="F5" s="23">
        <v>3</v>
      </c>
      <c r="G5" s="24">
        <v>4</v>
      </c>
    </row>
    <row r="6" spans="1:7" x14ac:dyDescent="0.25">
      <c r="A6" s="194" t="s">
        <v>74</v>
      </c>
      <c r="B6" s="195"/>
      <c r="C6" s="195"/>
      <c r="D6" s="196"/>
      <c r="E6" s="25">
        <f>E68+E74+E79</f>
        <v>313452.38</v>
      </c>
      <c r="F6" s="25">
        <f>F68+F74+F79</f>
        <v>40000.619999999995</v>
      </c>
      <c r="G6" s="25">
        <f>G68+G74+G79</f>
        <v>353453</v>
      </c>
    </row>
    <row r="7" spans="1:7" x14ac:dyDescent="0.25">
      <c r="A7" s="194" t="s">
        <v>75</v>
      </c>
      <c r="B7" s="195"/>
      <c r="C7" s="195"/>
      <c r="D7" s="196"/>
      <c r="E7" s="25">
        <f>E59</f>
        <v>638390.29</v>
      </c>
      <c r="F7" s="25">
        <f>F59</f>
        <v>-14364.290000000008</v>
      </c>
      <c r="G7" s="25">
        <f>G59</f>
        <v>624026</v>
      </c>
    </row>
    <row r="8" spans="1:7" x14ac:dyDescent="0.25">
      <c r="A8" s="194" t="s">
        <v>76</v>
      </c>
      <c r="B8" s="195"/>
      <c r="C8" s="195"/>
      <c r="D8" s="196"/>
      <c r="E8" s="25">
        <f>E18</f>
        <v>3690653.6</v>
      </c>
      <c r="F8" s="25">
        <f>F18</f>
        <v>0</v>
      </c>
      <c r="G8" s="25">
        <f>G18</f>
        <v>3690653.6</v>
      </c>
    </row>
    <row r="9" spans="1:7" x14ac:dyDescent="0.25">
      <c r="A9" s="194" t="s">
        <v>77</v>
      </c>
      <c r="B9" s="195"/>
      <c r="C9" s="195"/>
      <c r="D9" s="196"/>
      <c r="E9" s="25">
        <f>E28</f>
        <v>3635690</v>
      </c>
      <c r="F9" s="25">
        <f>F28</f>
        <v>0</v>
      </c>
      <c r="G9" s="25">
        <f>G28</f>
        <v>3635690</v>
      </c>
    </row>
    <row r="10" spans="1:7" x14ac:dyDescent="0.25">
      <c r="A10" s="194" t="s">
        <v>78</v>
      </c>
      <c r="B10" s="195"/>
      <c r="C10" s="195"/>
      <c r="D10" s="196"/>
      <c r="E10" s="25">
        <f>E32</f>
        <v>15001490</v>
      </c>
      <c r="F10" s="25">
        <f>F32</f>
        <v>0</v>
      </c>
      <c r="G10" s="25">
        <f>G32</f>
        <v>15001490</v>
      </c>
    </row>
    <row r="11" spans="1:7" x14ac:dyDescent="0.25">
      <c r="A11" s="194" t="s">
        <v>79</v>
      </c>
      <c r="B11" s="195"/>
      <c r="C11" s="195"/>
      <c r="D11" s="196"/>
      <c r="E11" s="25">
        <f>E38</f>
        <v>31616916</v>
      </c>
      <c r="F11" s="25">
        <f>F38</f>
        <v>0</v>
      </c>
      <c r="G11" s="25">
        <f>G38</f>
        <v>31616916</v>
      </c>
    </row>
    <row r="12" spans="1:7" x14ac:dyDescent="0.25">
      <c r="A12" s="194" t="s">
        <v>80</v>
      </c>
      <c r="B12" s="195"/>
      <c r="C12" s="195"/>
      <c r="D12" s="196"/>
      <c r="E12" s="25">
        <f>E44</f>
        <v>87250</v>
      </c>
      <c r="F12" s="25">
        <f>F44</f>
        <v>0</v>
      </c>
      <c r="G12" s="25">
        <f>G44</f>
        <v>87250</v>
      </c>
    </row>
    <row r="13" spans="1:7" x14ac:dyDescent="0.25">
      <c r="A13" s="194" t="s">
        <v>81</v>
      </c>
      <c r="B13" s="195"/>
      <c r="C13" s="195"/>
      <c r="D13" s="196"/>
      <c r="E13" s="25">
        <f t="shared" ref="E13" si="0">E48</f>
        <v>16000</v>
      </c>
      <c r="F13" s="25">
        <f t="shared" ref="F13:G13" si="1">F48</f>
        <v>0</v>
      </c>
      <c r="G13" s="25">
        <f t="shared" si="1"/>
        <v>16000</v>
      </c>
    </row>
    <row r="14" spans="1:7" x14ac:dyDescent="0.25">
      <c r="A14" s="194" t="s">
        <v>82</v>
      </c>
      <c r="B14" s="195"/>
      <c r="C14" s="195"/>
      <c r="D14" s="196"/>
      <c r="E14" s="25">
        <f>E53</f>
        <v>12000</v>
      </c>
      <c r="F14" s="25">
        <f>F53</f>
        <v>0</v>
      </c>
      <c r="G14" s="25">
        <f>G53</f>
        <v>12000</v>
      </c>
    </row>
    <row r="15" spans="1:7" x14ac:dyDescent="0.25">
      <c r="A15" s="194" t="s">
        <v>83</v>
      </c>
      <c r="B15" s="195"/>
      <c r="C15" s="195"/>
      <c r="D15" s="196"/>
      <c r="E15" s="25">
        <f>SUM(E6:E14)</f>
        <v>55011842.269999996</v>
      </c>
      <c r="F15" s="25">
        <f>SUM(F6:F14)</f>
        <v>25636.329999999987</v>
      </c>
      <c r="G15" s="25">
        <f>SUM(G6:G14)</f>
        <v>55037478.600000001</v>
      </c>
    </row>
    <row r="16" spans="1:7" ht="42.75" x14ac:dyDescent="0.25">
      <c r="A16" s="181" t="s">
        <v>84</v>
      </c>
      <c r="B16" s="182"/>
      <c r="C16" s="183"/>
      <c r="D16" s="26" t="s">
        <v>85</v>
      </c>
      <c r="E16" s="27">
        <v>54059999.600000001</v>
      </c>
      <c r="F16" s="27">
        <f>F17</f>
        <v>0</v>
      </c>
      <c r="G16" s="27">
        <f t="shared" ref="G16" si="2">G17</f>
        <v>54059999.600000001</v>
      </c>
    </row>
    <row r="17" spans="1:7" ht="28.5" x14ac:dyDescent="0.25">
      <c r="A17" s="185" t="s">
        <v>119</v>
      </c>
      <c r="B17" s="186"/>
      <c r="C17" s="187"/>
      <c r="D17" s="26" t="s">
        <v>86</v>
      </c>
      <c r="E17" s="27">
        <v>54059999.600000001</v>
      </c>
      <c r="F17" s="27">
        <f>F18+F28+F32+F38+F44+F53+F48</f>
        <v>0</v>
      </c>
      <c r="G17" s="27">
        <f>G18+G28+G32+G38+G44+G53+G48</f>
        <v>54059999.600000001</v>
      </c>
    </row>
    <row r="18" spans="1:7" x14ac:dyDescent="0.25">
      <c r="A18" s="28" t="s">
        <v>88</v>
      </c>
      <c r="B18" s="38"/>
      <c r="C18" s="39"/>
      <c r="D18" s="29" t="s">
        <v>38</v>
      </c>
      <c r="E18" s="30">
        <f>E19+E24</f>
        <v>3690653.6</v>
      </c>
      <c r="F18" s="30">
        <f>F19+F24</f>
        <v>0</v>
      </c>
      <c r="G18" s="30">
        <f>G19+G24</f>
        <v>3690653.6</v>
      </c>
    </row>
    <row r="19" spans="1:7" x14ac:dyDescent="0.25">
      <c r="A19" s="181">
        <v>3</v>
      </c>
      <c r="B19" s="182"/>
      <c r="C19" s="183"/>
      <c r="D19" s="26" t="s">
        <v>30</v>
      </c>
      <c r="E19" s="27">
        <v>3546013.6</v>
      </c>
      <c r="F19" s="27">
        <f>F20+F21+F22+F23</f>
        <v>0</v>
      </c>
      <c r="G19" s="27">
        <f>G20+G21+G22+G23</f>
        <v>3546013.6</v>
      </c>
    </row>
    <row r="20" spans="1:7" x14ac:dyDescent="0.25">
      <c r="A20" s="174">
        <v>31</v>
      </c>
      <c r="B20" s="175"/>
      <c r="C20" s="176"/>
      <c r="D20" s="40" t="s">
        <v>31</v>
      </c>
      <c r="E20" s="41">
        <v>2099573.89</v>
      </c>
      <c r="F20" s="42">
        <f>G20-E20</f>
        <v>0</v>
      </c>
      <c r="G20" s="43">
        <v>2099573.89</v>
      </c>
    </row>
    <row r="21" spans="1:7" x14ac:dyDescent="0.25">
      <c r="A21" s="174">
        <v>32</v>
      </c>
      <c r="B21" s="175"/>
      <c r="C21" s="176"/>
      <c r="D21" s="40" t="s">
        <v>32</v>
      </c>
      <c r="E21" s="42">
        <v>1364389.71</v>
      </c>
      <c r="F21" s="42">
        <f>G21-E21</f>
        <v>0</v>
      </c>
      <c r="G21" s="43">
        <v>1364389.71</v>
      </c>
    </row>
    <row r="22" spans="1:7" x14ac:dyDescent="0.25">
      <c r="A22" s="174">
        <v>34</v>
      </c>
      <c r="B22" s="175"/>
      <c r="C22" s="176"/>
      <c r="D22" s="44" t="s">
        <v>60</v>
      </c>
      <c r="E22" s="45">
        <v>80550</v>
      </c>
      <c r="F22" s="45">
        <f>G22-E22</f>
        <v>0</v>
      </c>
      <c r="G22" s="43">
        <v>80550</v>
      </c>
    </row>
    <row r="23" spans="1:7" x14ac:dyDescent="0.25">
      <c r="A23" s="33">
        <v>38</v>
      </c>
      <c r="B23" s="34"/>
      <c r="C23" s="35"/>
      <c r="D23" s="46" t="s">
        <v>61</v>
      </c>
      <c r="E23" s="45">
        <v>1500</v>
      </c>
      <c r="F23" s="45">
        <f>G23-E23</f>
        <v>0</v>
      </c>
      <c r="G23" s="43">
        <v>1500</v>
      </c>
    </row>
    <row r="24" spans="1:7" ht="28.5" x14ac:dyDescent="0.25">
      <c r="A24" s="181">
        <v>4</v>
      </c>
      <c r="B24" s="182"/>
      <c r="C24" s="183"/>
      <c r="D24" s="26" t="s">
        <v>33</v>
      </c>
      <c r="E24" s="47">
        <v>144640</v>
      </c>
      <c r="F24" s="47">
        <f>F25+F26+F27</f>
        <v>0</v>
      </c>
      <c r="G24" s="48">
        <f>G25+G26+G27</f>
        <v>144640</v>
      </c>
    </row>
    <row r="25" spans="1:7" ht="30" x14ac:dyDescent="0.25">
      <c r="A25" s="174">
        <v>41</v>
      </c>
      <c r="B25" s="175"/>
      <c r="C25" s="176"/>
      <c r="D25" s="49" t="s">
        <v>34</v>
      </c>
      <c r="E25" s="50">
        <v>2000</v>
      </c>
      <c r="F25" s="50">
        <f>G25-E25</f>
        <v>0</v>
      </c>
      <c r="G25" s="43">
        <v>2000</v>
      </c>
    </row>
    <row r="26" spans="1:7" ht="30" x14ac:dyDescent="0.25">
      <c r="A26" s="174">
        <v>42</v>
      </c>
      <c r="B26" s="175"/>
      <c r="C26" s="176"/>
      <c r="D26" s="40" t="s">
        <v>62</v>
      </c>
      <c r="E26" s="42">
        <v>122640</v>
      </c>
      <c r="F26" s="42">
        <f>G26-E26</f>
        <v>0</v>
      </c>
      <c r="G26" s="43">
        <v>122640</v>
      </c>
    </row>
    <row r="27" spans="1:7" ht="30" x14ac:dyDescent="0.25">
      <c r="A27" s="33">
        <v>45</v>
      </c>
      <c r="B27" s="34"/>
      <c r="C27" s="35"/>
      <c r="D27" s="36" t="s">
        <v>63</v>
      </c>
      <c r="E27" s="42">
        <v>20000</v>
      </c>
      <c r="F27" s="42">
        <f>G27-E27</f>
        <v>0</v>
      </c>
      <c r="G27" s="43">
        <v>20000</v>
      </c>
    </row>
    <row r="28" spans="1:7" x14ac:dyDescent="0.25">
      <c r="A28" s="28" t="s">
        <v>89</v>
      </c>
      <c r="B28" s="38"/>
      <c r="C28" s="39"/>
      <c r="D28" s="29" t="s">
        <v>90</v>
      </c>
      <c r="E28" s="30">
        <f>E29</f>
        <v>3635690</v>
      </c>
      <c r="F28" s="30">
        <f>F29</f>
        <v>0</v>
      </c>
      <c r="G28" s="30">
        <f>G29</f>
        <v>3635690</v>
      </c>
    </row>
    <row r="29" spans="1:7" x14ac:dyDescent="0.25">
      <c r="A29" s="181">
        <v>3</v>
      </c>
      <c r="B29" s="182"/>
      <c r="C29" s="183"/>
      <c r="D29" s="26" t="s">
        <v>30</v>
      </c>
      <c r="E29" s="27">
        <v>3635690</v>
      </c>
      <c r="F29" s="27">
        <f>F30+F31</f>
        <v>0</v>
      </c>
      <c r="G29" s="48">
        <f>G30+G31</f>
        <v>3635690</v>
      </c>
    </row>
    <row r="30" spans="1:7" x14ac:dyDescent="0.25">
      <c r="A30" s="174">
        <v>31</v>
      </c>
      <c r="B30" s="175"/>
      <c r="C30" s="176"/>
      <c r="D30" s="40" t="s">
        <v>31</v>
      </c>
      <c r="E30" s="42">
        <v>2987630</v>
      </c>
      <c r="F30" s="42">
        <f>G30-E30</f>
        <v>0</v>
      </c>
      <c r="G30" s="43">
        <v>2987630</v>
      </c>
    </row>
    <row r="31" spans="1:7" x14ac:dyDescent="0.25">
      <c r="A31" s="174">
        <v>32</v>
      </c>
      <c r="B31" s="175"/>
      <c r="C31" s="176"/>
      <c r="D31" s="40" t="s">
        <v>32</v>
      </c>
      <c r="E31" s="42">
        <v>648060</v>
      </c>
      <c r="F31" s="42">
        <f>G31-E31</f>
        <v>0</v>
      </c>
      <c r="G31" s="43">
        <v>648060</v>
      </c>
    </row>
    <row r="32" spans="1:7" x14ac:dyDescent="0.25">
      <c r="A32" s="28" t="s">
        <v>91</v>
      </c>
      <c r="B32" s="38"/>
      <c r="C32" s="39"/>
      <c r="D32" s="29" t="s">
        <v>92</v>
      </c>
      <c r="E32" s="30">
        <f t="shared" ref="E32:G32" si="3">E33+E36</f>
        <v>15001490</v>
      </c>
      <c r="F32" s="30">
        <f t="shared" si="3"/>
        <v>0</v>
      </c>
      <c r="G32" s="30">
        <f t="shared" si="3"/>
        <v>15001490</v>
      </c>
    </row>
    <row r="33" spans="1:7" x14ac:dyDescent="0.25">
      <c r="A33" s="181">
        <v>3</v>
      </c>
      <c r="B33" s="182"/>
      <c r="C33" s="183"/>
      <c r="D33" s="26" t="s">
        <v>30</v>
      </c>
      <c r="E33" s="47">
        <v>320390</v>
      </c>
      <c r="F33" s="47">
        <f>F34+F35</f>
        <v>0</v>
      </c>
      <c r="G33" s="48">
        <f>G34+G35</f>
        <v>320390</v>
      </c>
    </row>
    <row r="34" spans="1:7" x14ac:dyDescent="0.25">
      <c r="A34" s="174">
        <v>31</v>
      </c>
      <c r="B34" s="175"/>
      <c r="C34" s="176"/>
      <c r="D34" s="40" t="s">
        <v>31</v>
      </c>
      <c r="E34" s="42">
        <v>0</v>
      </c>
      <c r="F34" s="42">
        <f>G34-E34</f>
        <v>0</v>
      </c>
      <c r="G34" s="43">
        <v>0</v>
      </c>
    </row>
    <row r="35" spans="1:7" x14ac:dyDescent="0.25">
      <c r="A35" s="174">
        <v>32</v>
      </c>
      <c r="B35" s="175"/>
      <c r="C35" s="176"/>
      <c r="D35" s="40" t="s">
        <v>32</v>
      </c>
      <c r="E35" s="42">
        <v>320390</v>
      </c>
      <c r="F35" s="42">
        <f>G35-E35</f>
        <v>0</v>
      </c>
      <c r="G35" s="43">
        <v>320390</v>
      </c>
    </row>
    <row r="36" spans="1:7" ht="28.5" x14ac:dyDescent="0.25">
      <c r="A36" s="181">
        <v>4</v>
      </c>
      <c r="B36" s="182"/>
      <c r="C36" s="183"/>
      <c r="D36" s="26" t="s">
        <v>33</v>
      </c>
      <c r="E36" s="52">
        <f>E37</f>
        <v>14681100</v>
      </c>
      <c r="F36" s="52">
        <f>F37</f>
        <v>0</v>
      </c>
      <c r="G36" s="52">
        <f>G37</f>
        <v>14681100</v>
      </c>
    </row>
    <row r="37" spans="1:7" ht="30" x14ac:dyDescent="0.25">
      <c r="A37" s="33">
        <v>45</v>
      </c>
      <c r="B37" s="34"/>
      <c r="C37" s="35"/>
      <c r="D37" s="36" t="s">
        <v>63</v>
      </c>
      <c r="E37" s="43">
        <v>14681100</v>
      </c>
      <c r="F37" s="43">
        <f>G37-E37</f>
        <v>0</v>
      </c>
      <c r="G37" s="43">
        <v>14681100</v>
      </c>
    </row>
    <row r="38" spans="1:7" x14ac:dyDescent="0.25">
      <c r="A38" s="28" t="s">
        <v>93</v>
      </c>
      <c r="B38" s="38"/>
      <c r="C38" s="39"/>
      <c r="D38" s="29" t="s">
        <v>94</v>
      </c>
      <c r="E38" s="30">
        <f>E39+E42</f>
        <v>31616916</v>
      </c>
      <c r="F38" s="30">
        <f>F39+F42</f>
        <v>0</v>
      </c>
      <c r="G38" s="30">
        <f>G39+G42</f>
        <v>31616916</v>
      </c>
    </row>
    <row r="39" spans="1:7" x14ac:dyDescent="0.25">
      <c r="A39" s="181">
        <v>3</v>
      </c>
      <c r="B39" s="182"/>
      <c r="C39" s="183"/>
      <c r="D39" s="26" t="s">
        <v>30</v>
      </c>
      <c r="E39" s="27">
        <v>22975916</v>
      </c>
      <c r="F39" s="27">
        <f>F40+F41</f>
        <v>0</v>
      </c>
      <c r="G39" s="48">
        <f>G40+G41</f>
        <v>22975916</v>
      </c>
    </row>
    <row r="40" spans="1:7" x14ac:dyDescent="0.25">
      <c r="A40" s="174">
        <v>31</v>
      </c>
      <c r="B40" s="175"/>
      <c r="C40" s="176"/>
      <c r="D40" s="40" t="s">
        <v>31</v>
      </c>
      <c r="E40" s="42">
        <v>20222306</v>
      </c>
      <c r="F40" s="42">
        <f>G40-E40</f>
        <v>0</v>
      </c>
      <c r="G40" s="43">
        <v>20222306</v>
      </c>
    </row>
    <row r="41" spans="1:7" x14ac:dyDescent="0.25">
      <c r="A41" s="174">
        <v>32</v>
      </c>
      <c r="B41" s="175"/>
      <c r="C41" s="176"/>
      <c r="D41" s="40" t="s">
        <v>32</v>
      </c>
      <c r="E41" s="42">
        <v>2753610</v>
      </c>
      <c r="F41" s="42">
        <f>G41-E41</f>
        <v>0</v>
      </c>
      <c r="G41" s="43">
        <v>2753610</v>
      </c>
    </row>
    <row r="42" spans="1:7" x14ac:dyDescent="0.25">
      <c r="A42" s="53">
        <v>9</v>
      </c>
      <c r="B42" s="54"/>
      <c r="C42" s="55"/>
      <c r="D42" s="26" t="s">
        <v>64</v>
      </c>
      <c r="E42" s="27">
        <v>8641000</v>
      </c>
      <c r="F42" s="27">
        <f t="shared" ref="F42:G42" si="4">F43</f>
        <v>0</v>
      </c>
      <c r="G42" s="32">
        <f t="shared" si="4"/>
        <v>8641000</v>
      </c>
    </row>
    <row r="43" spans="1:7" x14ac:dyDescent="0.25">
      <c r="A43" s="33">
        <v>92</v>
      </c>
      <c r="B43" s="34"/>
      <c r="C43" s="35"/>
      <c r="D43" s="40" t="s">
        <v>65</v>
      </c>
      <c r="E43" s="135">
        <v>8641000</v>
      </c>
      <c r="F43" s="50">
        <f>G43-E43</f>
        <v>0</v>
      </c>
      <c r="G43" s="43">
        <v>8641000</v>
      </c>
    </row>
    <row r="44" spans="1:7" x14ac:dyDescent="0.25">
      <c r="A44" s="28" t="s">
        <v>95</v>
      </c>
      <c r="B44" s="38"/>
      <c r="C44" s="39"/>
      <c r="D44" s="29" t="s">
        <v>96</v>
      </c>
      <c r="E44" s="30">
        <f>E45</f>
        <v>87250</v>
      </c>
      <c r="F44" s="30">
        <f>F45</f>
        <v>0</v>
      </c>
      <c r="G44" s="30">
        <f>G45</f>
        <v>87250</v>
      </c>
    </row>
    <row r="45" spans="1:7" x14ac:dyDescent="0.25">
      <c r="A45" s="181">
        <v>3</v>
      </c>
      <c r="B45" s="182"/>
      <c r="C45" s="183"/>
      <c r="D45" s="26" t="s">
        <v>30</v>
      </c>
      <c r="E45" s="27">
        <v>87250</v>
      </c>
      <c r="F45" s="27">
        <f>F47+F46</f>
        <v>0</v>
      </c>
      <c r="G45" s="27">
        <f>G47+G46</f>
        <v>87250</v>
      </c>
    </row>
    <row r="46" spans="1:7" x14ac:dyDescent="0.25">
      <c r="A46" s="174">
        <v>31</v>
      </c>
      <c r="B46" s="175"/>
      <c r="C46" s="176"/>
      <c r="D46" s="40" t="s">
        <v>31</v>
      </c>
      <c r="E46" s="37">
        <v>81670</v>
      </c>
      <c r="F46" s="37">
        <f>G46-E46</f>
        <v>0</v>
      </c>
      <c r="G46" s="43">
        <v>81670</v>
      </c>
    </row>
    <row r="47" spans="1:7" x14ac:dyDescent="0.25">
      <c r="A47" s="184">
        <v>32</v>
      </c>
      <c r="B47" s="184"/>
      <c r="C47" s="184"/>
      <c r="D47" s="56" t="s">
        <v>32</v>
      </c>
      <c r="E47" s="50">
        <v>5580</v>
      </c>
      <c r="F47" s="50">
        <f>G47-E47</f>
        <v>0</v>
      </c>
      <c r="G47" s="41">
        <v>5580</v>
      </c>
    </row>
    <row r="48" spans="1:7" x14ac:dyDescent="0.25">
      <c r="A48" s="191" t="s">
        <v>127</v>
      </c>
      <c r="B48" s="192"/>
      <c r="C48" s="193"/>
      <c r="D48" s="29" t="s">
        <v>97</v>
      </c>
      <c r="E48" s="30">
        <f>E49+E51</f>
        <v>16000</v>
      </c>
      <c r="F48" s="30">
        <f>F49+F51</f>
        <v>0</v>
      </c>
      <c r="G48" s="30">
        <f>G49+G51</f>
        <v>16000</v>
      </c>
    </row>
    <row r="49" spans="1:7" x14ac:dyDescent="0.25">
      <c r="A49" s="181">
        <v>3</v>
      </c>
      <c r="B49" s="182"/>
      <c r="C49" s="183"/>
      <c r="D49" s="26" t="s">
        <v>30</v>
      </c>
      <c r="E49" s="57">
        <v>6000</v>
      </c>
      <c r="F49" s="57">
        <f>F50</f>
        <v>0</v>
      </c>
      <c r="G49" s="58">
        <f>G50</f>
        <v>6000</v>
      </c>
    </row>
    <row r="50" spans="1:7" x14ac:dyDescent="0.25">
      <c r="A50" s="174">
        <v>32</v>
      </c>
      <c r="B50" s="175"/>
      <c r="C50" s="176"/>
      <c r="D50" s="40" t="s">
        <v>32</v>
      </c>
      <c r="E50" s="42">
        <v>6000</v>
      </c>
      <c r="F50" s="42">
        <f>G50-E50</f>
        <v>0</v>
      </c>
      <c r="G50" s="43">
        <v>6000</v>
      </c>
    </row>
    <row r="51" spans="1:7" ht="28.5" x14ac:dyDescent="0.25">
      <c r="A51" s="181">
        <v>4</v>
      </c>
      <c r="B51" s="182"/>
      <c r="C51" s="183"/>
      <c r="D51" s="26" t="s">
        <v>33</v>
      </c>
      <c r="E51" s="27">
        <v>10000</v>
      </c>
      <c r="F51" s="27">
        <f>F52</f>
        <v>0</v>
      </c>
      <c r="G51" s="48">
        <f>G52</f>
        <v>10000</v>
      </c>
    </row>
    <row r="52" spans="1:7" ht="30" x14ac:dyDescent="0.25">
      <c r="A52" s="174">
        <v>42</v>
      </c>
      <c r="B52" s="175"/>
      <c r="C52" s="176"/>
      <c r="D52" s="40" t="s">
        <v>62</v>
      </c>
      <c r="E52" s="42">
        <v>10000</v>
      </c>
      <c r="F52" s="42">
        <f>G52-E52</f>
        <v>0</v>
      </c>
      <c r="G52" s="43">
        <v>10000</v>
      </c>
    </row>
    <row r="53" spans="1:7" x14ac:dyDescent="0.25">
      <c r="A53" s="178" t="s">
        <v>98</v>
      </c>
      <c r="B53" s="179"/>
      <c r="C53" s="180"/>
      <c r="D53" s="29" t="s">
        <v>27</v>
      </c>
      <c r="E53" s="30">
        <f t="shared" ref="E53:G54" si="5">E54</f>
        <v>12000</v>
      </c>
      <c r="F53" s="30">
        <f t="shared" si="5"/>
        <v>0</v>
      </c>
      <c r="G53" s="30">
        <f t="shared" si="5"/>
        <v>12000</v>
      </c>
    </row>
    <row r="54" spans="1:7" x14ac:dyDescent="0.25">
      <c r="A54" s="181">
        <v>3</v>
      </c>
      <c r="B54" s="182"/>
      <c r="C54" s="183"/>
      <c r="D54" s="26" t="s">
        <v>30</v>
      </c>
      <c r="E54" s="27">
        <v>12000</v>
      </c>
      <c r="F54" s="27">
        <f t="shared" si="5"/>
        <v>0</v>
      </c>
      <c r="G54" s="48">
        <f t="shared" si="5"/>
        <v>12000</v>
      </c>
    </row>
    <row r="55" spans="1:7" x14ac:dyDescent="0.25">
      <c r="A55" s="184">
        <v>32</v>
      </c>
      <c r="B55" s="184"/>
      <c r="C55" s="184"/>
      <c r="D55" s="56" t="s">
        <v>32</v>
      </c>
      <c r="E55" s="59">
        <v>12000</v>
      </c>
      <c r="F55" s="59">
        <f>G55-E55</f>
        <v>0</v>
      </c>
      <c r="G55" s="43">
        <v>12000</v>
      </c>
    </row>
    <row r="56" spans="1:7" x14ac:dyDescent="0.25">
      <c r="A56" s="61"/>
      <c r="B56" s="61"/>
      <c r="C56" s="61"/>
      <c r="D56" s="61"/>
      <c r="E56" s="62"/>
      <c r="F56" s="62"/>
      <c r="G56" s="63"/>
    </row>
    <row r="57" spans="1:7" ht="42.75" x14ac:dyDescent="0.25">
      <c r="A57" s="177" t="s">
        <v>99</v>
      </c>
      <c r="B57" s="177"/>
      <c r="C57" s="177"/>
      <c r="D57" s="64" t="s">
        <v>100</v>
      </c>
      <c r="E57" s="27">
        <v>638390.29</v>
      </c>
      <c r="F57" s="27">
        <f t="shared" ref="F57:G58" si="6">F58</f>
        <v>-14364.290000000008</v>
      </c>
      <c r="G57" s="48">
        <f t="shared" si="6"/>
        <v>624026</v>
      </c>
    </row>
    <row r="58" spans="1:7" ht="42.75" x14ac:dyDescent="0.25">
      <c r="A58" s="185" t="s">
        <v>118</v>
      </c>
      <c r="B58" s="186"/>
      <c r="C58" s="187"/>
      <c r="D58" s="26" t="s">
        <v>117</v>
      </c>
      <c r="E58" s="27">
        <v>638390.29</v>
      </c>
      <c r="F58" s="27">
        <f t="shared" si="6"/>
        <v>-14364.290000000008</v>
      </c>
      <c r="G58" s="48">
        <f t="shared" si="6"/>
        <v>624026</v>
      </c>
    </row>
    <row r="59" spans="1:7" x14ac:dyDescent="0.25">
      <c r="A59" s="188" t="s">
        <v>101</v>
      </c>
      <c r="B59" s="189"/>
      <c r="C59" s="190"/>
      <c r="D59" s="29" t="s">
        <v>70</v>
      </c>
      <c r="E59" s="30">
        <f>E60+E62</f>
        <v>638390.29</v>
      </c>
      <c r="F59" s="30">
        <f>F60+F62</f>
        <v>-14364.290000000008</v>
      </c>
      <c r="G59" s="30">
        <f>G60+G62</f>
        <v>624026</v>
      </c>
    </row>
    <row r="60" spans="1:7" x14ac:dyDescent="0.25">
      <c r="A60" s="181">
        <v>3</v>
      </c>
      <c r="B60" s="182"/>
      <c r="C60" s="183"/>
      <c r="D60" s="26" t="s">
        <v>30</v>
      </c>
      <c r="E60" s="27">
        <v>230390.29</v>
      </c>
      <c r="F60" s="27">
        <f t="shared" ref="F60:G60" si="7">F61</f>
        <v>0</v>
      </c>
      <c r="G60" s="27">
        <f t="shared" si="7"/>
        <v>230390.29</v>
      </c>
    </row>
    <row r="61" spans="1:7" x14ac:dyDescent="0.25">
      <c r="A61" s="174">
        <v>32</v>
      </c>
      <c r="B61" s="175"/>
      <c r="C61" s="176"/>
      <c r="D61" s="40" t="s">
        <v>32</v>
      </c>
      <c r="E61" s="42">
        <v>230390.29</v>
      </c>
      <c r="F61" s="42">
        <f>G61-E61</f>
        <v>0</v>
      </c>
      <c r="G61" s="43">
        <v>230390.29</v>
      </c>
    </row>
    <row r="62" spans="1:7" ht="28.5" x14ac:dyDescent="0.25">
      <c r="A62" s="181">
        <v>4</v>
      </c>
      <c r="B62" s="182"/>
      <c r="C62" s="183"/>
      <c r="D62" s="26" t="s">
        <v>33</v>
      </c>
      <c r="E62" s="27">
        <v>408000</v>
      </c>
      <c r="F62" s="27">
        <f>F63+F64</f>
        <v>-14364.290000000008</v>
      </c>
      <c r="G62" s="27">
        <f>G63+G64</f>
        <v>393635.70999999996</v>
      </c>
    </row>
    <row r="63" spans="1:7" ht="30" x14ac:dyDescent="0.25">
      <c r="A63" s="174">
        <v>42</v>
      </c>
      <c r="B63" s="175"/>
      <c r="C63" s="176"/>
      <c r="D63" s="40" t="s">
        <v>62</v>
      </c>
      <c r="E63" s="42">
        <v>145000</v>
      </c>
      <c r="F63" s="42">
        <f>G63-E63</f>
        <v>0</v>
      </c>
      <c r="G63" s="43">
        <v>145000</v>
      </c>
    </row>
    <row r="64" spans="1:7" ht="30" x14ac:dyDescent="0.25">
      <c r="A64" s="174">
        <v>45</v>
      </c>
      <c r="B64" s="175"/>
      <c r="C64" s="176"/>
      <c r="D64" s="36" t="s">
        <v>63</v>
      </c>
      <c r="E64" s="50">
        <v>263000</v>
      </c>
      <c r="F64" s="50">
        <f>G64-E64</f>
        <v>-14364.290000000008</v>
      </c>
      <c r="G64" s="51">
        <v>248635.71</v>
      </c>
    </row>
    <row r="65" spans="1:7" x14ac:dyDescent="0.25">
      <c r="A65" s="34"/>
      <c r="B65" s="34"/>
      <c r="C65" s="34"/>
      <c r="D65" s="66"/>
      <c r="E65" s="63"/>
      <c r="F65" s="63"/>
      <c r="G65" s="63"/>
    </row>
    <row r="66" spans="1:7" ht="42.75" x14ac:dyDescent="0.25">
      <c r="A66" s="177" t="s">
        <v>102</v>
      </c>
      <c r="B66" s="177"/>
      <c r="C66" s="177"/>
      <c r="D66" s="64" t="s">
        <v>103</v>
      </c>
      <c r="E66" s="27">
        <v>303452.38</v>
      </c>
      <c r="F66" s="65">
        <f t="shared" ref="F66:G66" si="8">F67+F73</f>
        <v>50000.619999999995</v>
      </c>
      <c r="G66" s="27">
        <f t="shared" si="8"/>
        <v>353453</v>
      </c>
    </row>
    <row r="67" spans="1:7" ht="42.75" x14ac:dyDescent="0.25">
      <c r="A67" s="185" t="s">
        <v>125</v>
      </c>
      <c r="B67" s="186"/>
      <c r="C67" s="187"/>
      <c r="D67" s="26" t="s">
        <v>120</v>
      </c>
      <c r="E67" s="27">
        <v>92000</v>
      </c>
      <c r="F67" s="65">
        <f t="shared" ref="F67:G67" si="9">F68</f>
        <v>50000</v>
      </c>
      <c r="G67" s="27">
        <f t="shared" si="9"/>
        <v>142000</v>
      </c>
    </row>
    <row r="68" spans="1:7" x14ac:dyDescent="0.25">
      <c r="A68" s="188" t="s">
        <v>87</v>
      </c>
      <c r="B68" s="189"/>
      <c r="C68" s="190"/>
      <c r="D68" s="29" t="s">
        <v>37</v>
      </c>
      <c r="E68" s="30">
        <f t="shared" ref="E68:G68" si="10">E69+E71</f>
        <v>92000</v>
      </c>
      <c r="F68" s="31">
        <f t="shared" si="10"/>
        <v>50000</v>
      </c>
      <c r="G68" s="30">
        <f t="shared" si="10"/>
        <v>142000</v>
      </c>
    </row>
    <row r="69" spans="1:7" x14ac:dyDescent="0.25">
      <c r="A69" s="181">
        <v>3</v>
      </c>
      <c r="B69" s="182"/>
      <c r="C69" s="183"/>
      <c r="D69" s="26" t="s">
        <v>30</v>
      </c>
      <c r="E69" s="27">
        <v>2000</v>
      </c>
      <c r="F69" s="65">
        <f t="shared" ref="F69:G69" si="11">F70</f>
        <v>50000</v>
      </c>
      <c r="G69" s="27">
        <f t="shared" si="11"/>
        <v>52000</v>
      </c>
    </row>
    <row r="70" spans="1:7" x14ac:dyDescent="0.25">
      <c r="A70" s="174">
        <v>32</v>
      </c>
      <c r="B70" s="175"/>
      <c r="C70" s="176"/>
      <c r="D70" s="40" t="s">
        <v>32</v>
      </c>
      <c r="E70" s="42">
        <v>2000</v>
      </c>
      <c r="F70" s="136">
        <f>G70-E70</f>
        <v>50000</v>
      </c>
      <c r="G70" s="43">
        <v>52000</v>
      </c>
    </row>
    <row r="71" spans="1:7" ht="28.5" x14ac:dyDescent="0.25">
      <c r="A71" s="181">
        <v>4</v>
      </c>
      <c r="B71" s="182"/>
      <c r="C71" s="183"/>
      <c r="D71" s="26" t="s">
        <v>33</v>
      </c>
      <c r="E71" s="52">
        <v>90000</v>
      </c>
      <c r="F71" s="137">
        <f t="shared" ref="F71:G71" si="12">F72</f>
        <v>0</v>
      </c>
      <c r="G71" s="52">
        <f t="shared" si="12"/>
        <v>90000</v>
      </c>
    </row>
    <row r="72" spans="1:7" ht="30" x14ac:dyDescent="0.25">
      <c r="A72" s="174">
        <v>42</v>
      </c>
      <c r="B72" s="175"/>
      <c r="C72" s="176"/>
      <c r="D72" s="40" t="s">
        <v>62</v>
      </c>
      <c r="E72" s="42">
        <v>90000</v>
      </c>
      <c r="F72" s="136">
        <f>G72-E72</f>
        <v>0</v>
      </c>
      <c r="G72" s="37">
        <v>90000</v>
      </c>
    </row>
    <row r="73" spans="1:7" s="134" customFormat="1" ht="42.75" x14ac:dyDescent="0.25">
      <c r="A73" s="185" t="s">
        <v>124</v>
      </c>
      <c r="B73" s="186"/>
      <c r="C73" s="187"/>
      <c r="D73" s="26" t="s">
        <v>117</v>
      </c>
      <c r="E73" s="27">
        <v>211452.38</v>
      </c>
      <c r="F73" s="65">
        <f t="shared" ref="F73" si="13">F74</f>
        <v>0.61999999999534339</v>
      </c>
      <c r="G73" s="27">
        <f t="shared" ref="G73" si="14">G74</f>
        <v>211453</v>
      </c>
    </row>
    <row r="74" spans="1:7" s="134" customFormat="1" x14ac:dyDescent="0.25">
      <c r="A74" s="188" t="s">
        <v>87</v>
      </c>
      <c r="B74" s="189"/>
      <c r="C74" s="190"/>
      <c r="D74" s="29" t="s">
        <v>37</v>
      </c>
      <c r="E74" s="30">
        <f>E75</f>
        <v>211452.38</v>
      </c>
      <c r="F74" s="31">
        <f>F75</f>
        <v>0.61999999999534339</v>
      </c>
      <c r="G74" s="30">
        <f>G75</f>
        <v>211453</v>
      </c>
    </row>
    <row r="75" spans="1:7" s="134" customFormat="1" ht="30" x14ac:dyDescent="0.25">
      <c r="A75" s="174">
        <v>45</v>
      </c>
      <c r="B75" s="175"/>
      <c r="C75" s="176"/>
      <c r="D75" s="40" t="s">
        <v>104</v>
      </c>
      <c r="E75" s="132">
        <v>211452.38</v>
      </c>
      <c r="F75" s="138">
        <f>G75-E75</f>
        <v>0.61999999999534339</v>
      </c>
      <c r="G75" s="133">
        <v>211453</v>
      </c>
    </row>
    <row r="76" spans="1:7" s="134" customFormat="1" x14ac:dyDescent="0.25">
      <c r="A76" s="139"/>
      <c r="B76" s="139"/>
      <c r="C76" s="139"/>
      <c r="D76" s="140"/>
      <c r="E76" s="141"/>
      <c r="F76" s="141"/>
      <c r="G76" s="142"/>
    </row>
    <row r="77" spans="1:7" s="134" customFormat="1" ht="57" x14ac:dyDescent="0.25">
      <c r="A77" s="177" t="s">
        <v>105</v>
      </c>
      <c r="B77" s="177"/>
      <c r="C77" s="177"/>
      <c r="D77" s="64" t="s">
        <v>121</v>
      </c>
      <c r="E77" s="27">
        <f>E78</f>
        <v>10000</v>
      </c>
      <c r="F77" s="27">
        <f t="shared" ref="E77:G80" si="15">F78</f>
        <v>-10000</v>
      </c>
      <c r="G77" s="27">
        <f t="shared" si="15"/>
        <v>0</v>
      </c>
    </row>
    <row r="78" spans="1:7" s="134" customFormat="1" ht="28.5" x14ac:dyDescent="0.25">
      <c r="A78" s="185" t="s">
        <v>122</v>
      </c>
      <c r="B78" s="186"/>
      <c r="C78" s="187"/>
      <c r="D78" s="64" t="s">
        <v>123</v>
      </c>
      <c r="E78" s="27">
        <f>E79</f>
        <v>10000</v>
      </c>
      <c r="F78" s="27">
        <f t="shared" si="15"/>
        <v>-10000</v>
      </c>
      <c r="G78" s="27">
        <f t="shared" si="15"/>
        <v>0</v>
      </c>
    </row>
    <row r="79" spans="1:7" x14ac:dyDescent="0.25">
      <c r="A79" s="188" t="s">
        <v>87</v>
      </c>
      <c r="B79" s="189"/>
      <c r="C79" s="190"/>
      <c r="D79" s="29" t="s">
        <v>37</v>
      </c>
      <c r="E79" s="30">
        <f t="shared" si="15"/>
        <v>10000</v>
      </c>
      <c r="F79" s="30">
        <f t="shared" si="15"/>
        <v>-10000</v>
      </c>
      <c r="G79" s="30">
        <f t="shared" si="15"/>
        <v>0</v>
      </c>
    </row>
    <row r="80" spans="1:7" x14ac:dyDescent="0.25">
      <c r="A80" s="181">
        <v>3</v>
      </c>
      <c r="B80" s="182"/>
      <c r="C80" s="183"/>
      <c r="D80" s="26" t="s">
        <v>30</v>
      </c>
      <c r="E80" s="27">
        <f>E81</f>
        <v>10000</v>
      </c>
      <c r="F80" s="27">
        <f t="shared" si="15"/>
        <v>-10000</v>
      </c>
      <c r="G80" s="27">
        <f t="shared" si="15"/>
        <v>0</v>
      </c>
    </row>
    <row r="81" spans="1:7" x14ac:dyDescent="0.25">
      <c r="A81" s="174">
        <v>32</v>
      </c>
      <c r="B81" s="175"/>
      <c r="C81" s="176"/>
      <c r="D81" s="40" t="s">
        <v>32</v>
      </c>
      <c r="E81" s="42">
        <v>10000</v>
      </c>
      <c r="F81" s="42">
        <f>G81-E81</f>
        <v>-10000</v>
      </c>
      <c r="G81" s="43">
        <v>0</v>
      </c>
    </row>
    <row r="82" spans="1:7" x14ac:dyDescent="0.25">
      <c r="A82" s="61"/>
      <c r="B82" s="61"/>
      <c r="C82" s="61"/>
      <c r="D82" s="61"/>
      <c r="E82" s="61"/>
      <c r="F82" s="61"/>
      <c r="G82" s="67"/>
    </row>
    <row r="84" spans="1:7" x14ac:dyDescent="0.25">
      <c r="F84" s="197" t="s">
        <v>134</v>
      </c>
      <c r="G84" s="197"/>
    </row>
    <row r="85" spans="1:7" x14ac:dyDescent="0.25">
      <c r="F85" s="197" t="s">
        <v>135</v>
      </c>
      <c r="G85" s="197"/>
    </row>
  </sheetData>
  <mergeCells count="68">
    <mergeCell ref="A81:C81"/>
    <mergeCell ref="F84:G84"/>
    <mergeCell ref="F85:G85"/>
    <mergeCell ref="A4:D4"/>
    <mergeCell ref="A5:D5"/>
    <mergeCell ref="A6:D6"/>
    <mergeCell ref="A7:D7"/>
    <mergeCell ref="A12:D12"/>
    <mergeCell ref="A13:D13"/>
    <mergeCell ref="A14:D14"/>
    <mergeCell ref="A15:D15"/>
    <mergeCell ref="A16:C16"/>
    <mergeCell ref="A17:C17"/>
    <mergeCell ref="A19:C19"/>
    <mergeCell ref="A20:C20"/>
    <mergeCell ref="A21:C21"/>
    <mergeCell ref="A22:C22"/>
    <mergeCell ref="A24:C24"/>
    <mergeCell ref="A2:G2"/>
    <mergeCell ref="A8:D8"/>
    <mergeCell ref="A9:D9"/>
    <mergeCell ref="A10:D10"/>
    <mergeCell ref="A11:D11"/>
    <mergeCell ref="A25:C25"/>
    <mergeCell ref="A26:C26"/>
    <mergeCell ref="A29:C29"/>
    <mergeCell ref="A30:C30"/>
    <mergeCell ref="A31:C31"/>
    <mergeCell ref="A33:C33"/>
    <mergeCell ref="A34:C34"/>
    <mergeCell ref="A35:C35"/>
    <mergeCell ref="A36:C36"/>
    <mergeCell ref="A39:C39"/>
    <mergeCell ref="A40:C40"/>
    <mergeCell ref="A41:C41"/>
    <mergeCell ref="A50:C50"/>
    <mergeCell ref="A51:C51"/>
    <mergeCell ref="A45:C45"/>
    <mergeCell ref="A46:C46"/>
    <mergeCell ref="A47:C47"/>
    <mergeCell ref="A48:C48"/>
    <mergeCell ref="A49:C49"/>
    <mergeCell ref="A72:C72"/>
    <mergeCell ref="A80:C80"/>
    <mergeCell ref="A66:C66"/>
    <mergeCell ref="A68:C68"/>
    <mergeCell ref="A69:C69"/>
    <mergeCell ref="A70:C70"/>
    <mergeCell ref="A71:C71"/>
    <mergeCell ref="A67:C67"/>
    <mergeCell ref="A73:C73"/>
    <mergeCell ref="A74:C74"/>
    <mergeCell ref="A75:C75"/>
    <mergeCell ref="A77:C77"/>
    <mergeCell ref="A78:C78"/>
    <mergeCell ref="A79:C79"/>
    <mergeCell ref="A63:C63"/>
    <mergeCell ref="A64:C64"/>
    <mergeCell ref="A57:C57"/>
    <mergeCell ref="A52:C52"/>
    <mergeCell ref="A53:C53"/>
    <mergeCell ref="A54:C54"/>
    <mergeCell ref="A55:C55"/>
    <mergeCell ref="A61:C61"/>
    <mergeCell ref="A58:C58"/>
    <mergeCell ref="A59:C59"/>
    <mergeCell ref="A60:C60"/>
    <mergeCell ref="A62:C62"/>
  </mergeCells>
  <pageMargins left="0.7" right="0.7" top="0.75" bottom="0.75" header="0.3" footer="0.3"/>
  <pageSetup paperSize="9" scale="62" fitToHeight="0" orientation="portrait" r:id="rId1"/>
  <ignoredErrors>
    <ignoredError sqref="F68:G68 F70:F72 F50:F52 F42:F43 F24 F36 F59:G59 F62" formula="1"/>
    <ignoredError sqref="A28 A32 A38 A18 A44 A48 A5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 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 '!Podrucje_ispisa</vt:lpstr>
      <vt:lpstr>'Posebni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2025-02-24T12:15:37Z</dcterms:modified>
</cp:coreProperties>
</file>