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AZISTI\Desktop\"/>
    </mc:Choice>
  </mc:AlternateContent>
  <xr:revisionPtr revIDLastSave="0" documentId="13_ncr:1_{1346042F-B2AB-480E-BD15-A8D80C8FA484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1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2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8" l="1"/>
  <c r="D31" i="8"/>
  <c r="B31" i="8"/>
  <c r="G28" i="10"/>
  <c r="G7" i="12"/>
  <c r="F7" i="12"/>
  <c r="E7" i="12"/>
  <c r="F71" i="12"/>
  <c r="E71" i="12"/>
  <c r="F23" i="12"/>
  <c r="E23" i="12"/>
  <c r="F32" i="12"/>
  <c r="E32" i="12"/>
  <c r="F35" i="12"/>
  <c r="E35" i="12"/>
  <c r="G37" i="12"/>
  <c r="G10" i="12" l="1"/>
  <c r="G9" i="12" s="1"/>
  <c r="G8" i="12" s="1"/>
  <c r="E9" i="12"/>
  <c r="E8" i="12" s="1"/>
  <c r="F9" i="12"/>
  <c r="F8" i="12" s="1"/>
  <c r="F36" i="13"/>
  <c r="H27" i="10"/>
  <c r="D35" i="8" l="1"/>
  <c r="C32" i="8"/>
  <c r="B32" i="8"/>
  <c r="C11" i="8"/>
  <c r="D14" i="8"/>
  <c r="B11" i="8"/>
  <c r="D24" i="13"/>
  <c r="E25" i="13" l="1"/>
  <c r="F25" i="13"/>
  <c r="D25" i="13"/>
  <c r="G62" i="12"/>
  <c r="G48" i="12"/>
  <c r="F45" i="12"/>
  <c r="E45" i="12"/>
  <c r="F17" i="12"/>
  <c r="F16" i="12" s="1"/>
  <c r="E17" i="12"/>
  <c r="E16" i="12" s="1"/>
  <c r="G22" i="12"/>
  <c r="G21" i="12"/>
  <c r="F29" i="13"/>
  <c r="G76" i="12"/>
  <c r="G75" i="12"/>
  <c r="G74" i="12"/>
  <c r="G72" i="12"/>
  <c r="G71" i="12" s="1"/>
  <c r="G65" i="12"/>
  <c r="G64" i="12"/>
  <c r="G54" i="12"/>
  <c r="G51" i="12"/>
  <c r="G50" i="12"/>
  <c r="G47" i="12"/>
  <c r="G46" i="12"/>
  <c r="G43" i="12"/>
  <c r="G41" i="12"/>
  <c r="G40" i="12"/>
  <c r="G36" i="12"/>
  <c r="G35" i="12" s="1"/>
  <c r="G34" i="12"/>
  <c r="G33" i="12"/>
  <c r="G30" i="12"/>
  <c r="G29" i="12"/>
  <c r="G28" i="12"/>
  <c r="G25" i="12"/>
  <c r="G24" i="12"/>
  <c r="G20" i="12"/>
  <c r="G19" i="12"/>
  <c r="G18" i="12"/>
  <c r="G15" i="12"/>
  <c r="G13" i="12"/>
  <c r="D16" i="9"/>
  <c r="D18" i="9"/>
  <c r="D14" i="9"/>
  <c r="D10" i="9"/>
  <c r="F14" i="6"/>
  <c r="F10" i="6"/>
  <c r="D12" i="5"/>
  <c r="D47" i="8"/>
  <c r="D45" i="8"/>
  <c r="D44" i="8"/>
  <c r="D43" i="8"/>
  <c r="D41" i="8"/>
  <c r="D39" i="8"/>
  <c r="D37" i="8"/>
  <c r="D34" i="8"/>
  <c r="D33" i="8"/>
  <c r="D26" i="8"/>
  <c r="D24" i="8"/>
  <c r="D23" i="8"/>
  <c r="D22" i="8"/>
  <c r="D20" i="8"/>
  <c r="D18" i="8"/>
  <c r="D16" i="8"/>
  <c r="D13" i="8"/>
  <c r="D12" i="8"/>
  <c r="H20" i="10"/>
  <c r="H19" i="10"/>
  <c r="H13" i="10"/>
  <c r="H12" i="10"/>
  <c r="H10" i="10"/>
  <c r="H9" i="10"/>
  <c r="F34" i="13"/>
  <c r="F33" i="13"/>
  <c r="F32" i="13"/>
  <c r="F27" i="13"/>
  <c r="F28" i="13"/>
  <c r="F30" i="13"/>
  <c r="F26" i="13"/>
  <c r="F19" i="13"/>
  <c r="F13" i="13"/>
  <c r="F14" i="13"/>
  <c r="F15" i="13"/>
  <c r="F16" i="13"/>
  <c r="F17" i="13"/>
  <c r="F12" i="13"/>
  <c r="D11" i="8" l="1"/>
  <c r="D32" i="8"/>
  <c r="G23" i="12"/>
  <c r="G32" i="12"/>
  <c r="G17" i="12"/>
  <c r="G16" i="12" s="1"/>
  <c r="G45" i="12"/>
  <c r="B17" i="9" l="1"/>
  <c r="C17" i="9"/>
  <c r="D17" i="9"/>
  <c r="B15" i="9"/>
  <c r="C15" i="9"/>
  <c r="D15" i="9"/>
  <c r="B13" i="9"/>
  <c r="B12" i="9" s="1"/>
  <c r="C13" i="9"/>
  <c r="C12" i="9" s="1"/>
  <c r="D13" i="9"/>
  <c r="D12" i="9" l="1"/>
  <c r="G42" i="12"/>
  <c r="F42" i="12"/>
  <c r="E42" i="12"/>
  <c r="E49" i="12" l="1"/>
  <c r="F49" i="12"/>
  <c r="G49" i="12"/>
  <c r="B15" i="8"/>
  <c r="E63" i="12"/>
  <c r="F63" i="12"/>
  <c r="G63" i="12"/>
  <c r="G61" i="12"/>
  <c r="F61" i="12"/>
  <c r="E61" i="12"/>
  <c r="F44" i="12" l="1"/>
  <c r="E44" i="12"/>
  <c r="G44" i="12"/>
  <c r="F60" i="12"/>
  <c r="G60" i="12"/>
  <c r="G59" i="12"/>
  <c r="G58" i="12" s="1"/>
  <c r="E60" i="12"/>
  <c r="F59" i="12"/>
  <c r="F58" i="12" s="1"/>
  <c r="E59" i="12"/>
  <c r="E58" i="12" s="1"/>
  <c r="F31" i="12"/>
  <c r="E12" i="12"/>
  <c r="F12" i="12"/>
  <c r="G12" i="12"/>
  <c r="D13" i="6" l="1"/>
  <c r="D12" i="6" s="1"/>
  <c r="E13" i="6"/>
  <c r="E12" i="6" s="1"/>
  <c r="F13" i="6"/>
  <c r="F12" i="6" s="1"/>
  <c r="D9" i="6"/>
  <c r="D8" i="6" s="1"/>
  <c r="E9" i="6"/>
  <c r="E8" i="6" s="1"/>
  <c r="F9" i="6"/>
  <c r="F8" i="6" s="1"/>
  <c r="B11" i="5"/>
  <c r="B10" i="5" s="1"/>
  <c r="C11" i="5"/>
  <c r="C10" i="5" s="1"/>
  <c r="D11" i="5"/>
  <c r="D10" i="5" s="1"/>
  <c r="B46" i="8"/>
  <c r="C46" i="8"/>
  <c r="D46" i="8"/>
  <c r="B42" i="8"/>
  <c r="C42" i="8"/>
  <c r="D42" i="8"/>
  <c r="B40" i="8"/>
  <c r="C40" i="8"/>
  <c r="D40" i="8"/>
  <c r="B38" i="8"/>
  <c r="C38" i="8"/>
  <c r="D38" i="8"/>
  <c r="B36" i="8"/>
  <c r="C36" i="8"/>
  <c r="D36" i="8"/>
  <c r="F35" i="13"/>
  <c r="E35" i="13"/>
  <c r="D35" i="13"/>
  <c r="F31" i="13"/>
  <c r="E31" i="13"/>
  <c r="E24" i="13" s="1"/>
  <c r="D31" i="13"/>
  <c r="F18" i="13"/>
  <c r="E18" i="13"/>
  <c r="D18" i="13"/>
  <c r="F11" i="13"/>
  <c r="E11" i="13"/>
  <c r="D11" i="13"/>
  <c r="B25" i="8"/>
  <c r="C25" i="8"/>
  <c r="D25" i="8"/>
  <c r="B21" i="8"/>
  <c r="C21" i="8"/>
  <c r="D21" i="8"/>
  <c r="B19" i="8"/>
  <c r="C19" i="8"/>
  <c r="D19" i="8"/>
  <c r="B17" i="8"/>
  <c r="C17" i="8"/>
  <c r="D17" i="8"/>
  <c r="C15" i="8"/>
  <c r="D15" i="8"/>
  <c r="B9" i="9"/>
  <c r="B8" i="9" s="1"/>
  <c r="C9" i="9"/>
  <c r="C8" i="9" s="1"/>
  <c r="D9" i="9"/>
  <c r="D8" i="9" s="1"/>
  <c r="D10" i="8" l="1"/>
  <c r="C10" i="8"/>
  <c r="B10" i="8"/>
  <c r="F24" i="13"/>
  <c r="D10" i="13"/>
  <c r="F10" i="13"/>
  <c r="E10" i="13"/>
  <c r="G73" i="12" l="1"/>
  <c r="G70" i="12" s="1"/>
  <c r="F73" i="12"/>
  <c r="F70" i="12" s="1"/>
  <c r="E73" i="12"/>
  <c r="E70" i="12" s="1"/>
  <c r="G53" i="12"/>
  <c r="G52" i="12" s="1"/>
  <c r="F53" i="12"/>
  <c r="F52" i="12" s="1"/>
  <c r="E53" i="12"/>
  <c r="E52" i="12" s="1"/>
  <c r="G39" i="12"/>
  <c r="G38" i="12" s="1"/>
  <c r="F39" i="12"/>
  <c r="F38" i="12" s="1"/>
  <c r="E39" i="12"/>
  <c r="E38" i="12" s="1"/>
  <c r="G31" i="12"/>
  <c r="E31" i="12"/>
  <c r="G27" i="12"/>
  <c r="G26" i="12" s="1"/>
  <c r="F27" i="12"/>
  <c r="F26" i="12" s="1"/>
  <c r="E27" i="12"/>
  <c r="E26" i="12" s="1"/>
  <c r="G14" i="12"/>
  <c r="G11" i="12" s="1"/>
  <c r="F14" i="12"/>
  <c r="F11" i="12" s="1"/>
  <c r="E14" i="12"/>
  <c r="E11" i="12" s="1"/>
  <c r="E69" i="12" l="1"/>
  <c r="E68" i="12" s="1"/>
  <c r="G69" i="12"/>
  <c r="G68" i="12" s="1"/>
  <c r="F69" i="12"/>
  <c r="F68" i="12" s="1"/>
  <c r="G6" i="12" l="1"/>
  <c r="F6" i="12"/>
  <c r="E6" i="12"/>
  <c r="H21" i="10" l="1"/>
  <c r="G21" i="10"/>
  <c r="F21" i="10"/>
  <c r="H11" i="10"/>
  <c r="G11" i="10"/>
  <c r="F11" i="10"/>
  <c r="H8" i="10"/>
  <c r="G8" i="10"/>
  <c r="F8" i="10"/>
  <c r="G14" i="10" l="1"/>
  <c r="G22" i="10" s="1"/>
  <c r="F14" i="10"/>
  <c r="H14" i="10"/>
  <c r="H22" i="10" s="1"/>
  <c r="G29" i="10" l="1"/>
  <c r="F22" i="10"/>
  <c r="F28" i="10" s="1"/>
  <c r="F29" i="10" s="1"/>
  <c r="H29" i="10" l="1"/>
  <c r="H28" i="10"/>
</calcChain>
</file>

<file path=xl/sharedStrings.xml><?xml version="1.0" encoding="utf-8"?>
<sst xmlns="http://schemas.openxmlformats.org/spreadsheetml/2006/main" count="255" uniqueCount="125">
  <si>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</si>
  <si>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</si>
  <si>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</si>
  <si>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</si>
  <si>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</si>
  <si>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</si>
  <si>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</si>
  <si>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</si>
  <si>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</si>
  <si>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</si>
  <si>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</si>
  <si>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</si>
  <si>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</si>
  <si>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</si>
  <si>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</si>
  <si>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</si>
  <si>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</si>
  <si>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</si>
  <si>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</si>
  <si>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</si>
  <si>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</si>
  <si>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</si>
  <si>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</si>
  <si>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</si>
  <si>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</si>
  <si>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</si>
  <si>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</si>
  <si>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</si>
  <si>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</si>
  <si>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</si>
  <si>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</si>
  <si>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</si>
  <si>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</si>
  <si>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</si>
  <si>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</si>
  <si>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</si>
  <si>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</si>
  <si>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</si>
  <si>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</si>
  <si>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</si>
  <si>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</si>
  <si>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</si>
  <si>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</si>
  <si>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</si>
  <si>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</si>
  <si>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</si>
  <si>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</si>
  <si>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</si>
  <si>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</si>
  <si>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</si>
  <si>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</si>
  <si>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</si>
  <si>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</si>
  <si>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</si>
  <si>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</si>
  <si>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</si>
  <si>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</si>
  <si>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</si>
  <si>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</si>
  <si>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</si>
  <si>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</si>
  <si>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07 Zdravstvo</t>
  </si>
  <si>
    <t>076 Poslovi i usluge zdravstva koji nisu drugdje svrstani</t>
  </si>
  <si>
    <t>5.2.1</t>
  </si>
  <si>
    <t>Ministarstvo</t>
  </si>
  <si>
    <t>5.7.1</t>
  </si>
  <si>
    <t>Ministarstvo prijenos EU</t>
  </si>
  <si>
    <t>Prihodi od imovine</t>
  </si>
  <si>
    <t>3.1.1</t>
  </si>
  <si>
    <t>Vlastiti prihodi</t>
  </si>
  <si>
    <t>Prihodi od upravnih i administrativnih pristojbi, pristojbi po posebnim propisima i naknada</t>
  </si>
  <si>
    <t>4.3.1</t>
  </si>
  <si>
    <t>Posebne namjene</t>
  </si>
  <si>
    <t>7.1.1</t>
  </si>
  <si>
    <t>Prihodi od prodaje proizvoda i robe te pruženih usluga i prihodi od donacija</t>
  </si>
  <si>
    <t>2.1.1</t>
  </si>
  <si>
    <t>Donacija</t>
  </si>
  <si>
    <t>1.3.</t>
  </si>
  <si>
    <t>Decentralizacija</t>
  </si>
  <si>
    <t>5.6.1</t>
  </si>
  <si>
    <t>HZZO</t>
  </si>
  <si>
    <t>Kazne, upravne mjere i ostali prihodi</t>
  </si>
  <si>
    <t>Financijski rashodi</t>
  </si>
  <si>
    <t>Ostali rashodi</t>
  </si>
  <si>
    <t>Rashodi za dodatna ulaganja na nefinancijskoj imovini</t>
  </si>
  <si>
    <t>Vlastiti izvori</t>
  </si>
  <si>
    <t>Rezultat poslovanja</t>
  </si>
  <si>
    <t>PROGRAM 1003</t>
  </si>
  <si>
    <t>Program - ZDRAVSTVENA ZAŠTITA - REDOVNA DJELATNOST</t>
  </si>
  <si>
    <t>Aktivnost A102000</t>
  </si>
  <si>
    <t>Naziv aktivnosti - Redovni poslovi zdravstvene zaštite</t>
  </si>
  <si>
    <t>PROGRAM 1000</t>
  </si>
  <si>
    <t>NAZIV PROGRAMA - ZDRAVSTVENA ZAŠTITA - ZAKONSKI STANDARD</t>
  </si>
  <si>
    <t>Kapitalni projekt K104000</t>
  </si>
  <si>
    <t>Naziv projekta - Izgradnja, investicije, ulaganje i opremanje zdravstvene ustanove</t>
  </si>
  <si>
    <t xml:space="preserve">  13 Decentralizacija</t>
  </si>
  <si>
    <t>2 Donacije</t>
  </si>
  <si>
    <t>4 Posebne namjene</t>
  </si>
  <si>
    <t xml:space="preserve">  43 Posebne namjene </t>
  </si>
  <si>
    <t xml:space="preserve">  52 Ministarstvo</t>
  </si>
  <si>
    <t xml:space="preserve">  56 HZZO</t>
  </si>
  <si>
    <t xml:space="preserve">  57 Ministarstvo - prijenos EU</t>
  </si>
  <si>
    <t>7 Prihodi od prodaje nefinancijske imovine</t>
  </si>
  <si>
    <t xml:space="preserve">  71 Prihodi od prodaje nefinancijske imovine</t>
  </si>
  <si>
    <t>5 Ministarstvo</t>
  </si>
  <si>
    <t xml:space="preserve">  21 Donacije</t>
  </si>
  <si>
    <t>Dodatna ulaganja na građevinskim objektima</t>
  </si>
  <si>
    <t>Rashodi za usluge</t>
  </si>
  <si>
    <t>PROGRAM 1001</t>
  </si>
  <si>
    <t>Program - ZDRAVSTVENA ZAŠTITA - IZNAD STANDARDA</t>
  </si>
  <si>
    <t>Opći prihodi i primici</t>
  </si>
  <si>
    <t xml:space="preserve">  81 Namjenski primici</t>
  </si>
  <si>
    <t>Financijski plan za 2024.</t>
  </si>
  <si>
    <t>Prva izmjena financijskog plana 2024.</t>
  </si>
  <si>
    <t>Razlika</t>
  </si>
  <si>
    <t>Prva izmjena 2024.</t>
  </si>
  <si>
    <t>Pomoći dane u inozemstvo i unutar općeg proračuna</t>
  </si>
  <si>
    <t>Pomoći dane u inozemstvo i unutar istog proračuna</t>
  </si>
  <si>
    <t xml:space="preserve">  14 Decentralizacija-prenamjena-potres</t>
  </si>
  <si>
    <t>Decentralizacija-prenamjena-potres</t>
  </si>
  <si>
    <t>1.4.</t>
  </si>
  <si>
    <t>1.1.</t>
  </si>
  <si>
    <t>PRVA IZMJENA FINANCIJSKOG PLANA SPECIJALNE BOLNICE ZA MEDICINSKU REHABILITACIJU KRAPINSKE TOPLICE ZA 2024.</t>
  </si>
  <si>
    <t>Predsjednica Upravnog vijeća:</t>
  </si>
  <si>
    <t>Vlatka Mlakar,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</si>
</sst>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3" fontId="6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/>
    </xf>
    <xf numFmtId="0" fontId="1" fillId="0" borderId="0" xfId="0" applyFont="1"/>
    <xf numFmtId="0" fontId="0" fillId="0" borderId="3" xfId="0" applyBorder="1"/>
    <xf numFmtId="0" fontId="7" fillId="2" borderId="3" xfId="0" quotePrefix="1" applyFont="1" applyFill="1" applyBorder="1" applyAlignment="1">
      <alignment horizontal="left" wrapText="1"/>
    </xf>
    <xf numFmtId="0" fontId="7" fillId="2" borderId="3" xfId="0" quotePrefix="1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0" fontId="8" fillId="3" borderId="3" xfId="0" quotePrefix="1" applyFont="1" applyFill="1" applyBorder="1" applyAlignment="1">
      <alignment horizontal="left" vertical="center"/>
    </xf>
    <xf numFmtId="0" fontId="20" fillId="0" borderId="0" xfId="0" applyFont="1"/>
    <xf numFmtId="0" fontId="14" fillId="3" borderId="2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/>
    </xf>
    <xf numFmtId="0" fontId="11" fillId="0" borderId="0" xfId="0" applyFont="1"/>
    <xf numFmtId="0" fontId="8" fillId="0" borderId="3" xfId="0" quotePrefix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 wrapText="1"/>
    </xf>
    <xf numFmtId="3" fontId="14" fillId="3" borderId="3" xfId="0" applyNumberFormat="1" applyFont="1" applyFill="1" applyBorder="1" applyAlignment="1">
      <alignment vertical="center"/>
    </xf>
    <xf numFmtId="3" fontId="6" fillId="0" borderId="4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6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/>
    </xf>
    <xf numFmtId="0" fontId="7" fillId="0" borderId="3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left" vertical="center" wrapText="1"/>
    </xf>
    <xf numFmtId="3" fontId="9" fillId="6" borderId="3" xfId="0" applyNumberFormat="1" applyFont="1" applyFill="1" applyBorder="1" applyAlignment="1">
      <alignment horizontal="right" wrapText="1"/>
    </xf>
    <xf numFmtId="3" fontId="9" fillId="3" borderId="3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center"/>
    </xf>
    <xf numFmtId="3" fontId="6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vertical="center" wrapText="1"/>
    </xf>
    <xf numFmtId="49" fontId="14" fillId="3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left" vertical="center" wrapText="1" indent="1"/>
    </xf>
    <xf numFmtId="49" fontId="14" fillId="3" borderId="2" xfId="0" applyNumberFormat="1" applyFont="1" applyFill="1" applyBorder="1" applyAlignment="1">
      <alignment horizontal="left" vertical="center" wrapText="1" indent="1"/>
    </xf>
    <xf numFmtId="49" fontId="14" fillId="3" borderId="4" xfId="0" applyNumberFormat="1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/>
    </xf>
    <xf numFmtId="0" fontId="14" fillId="3" borderId="1" xfId="0" quotePrefix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workbookViewId="0">
      <selection sqref="A1:H1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98" t="s">
        <v>122</v>
      </c>
      <c r="B1" s="98"/>
      <c r="C1" s="98"/>
      <c r="D1" s="98"/>
      <c r="E1" s="98"/>
      <c r="F1" s="98"/>
      <c r="G1" s="98"/>
      <c r="H1" s="98"/>
    </row>
    <row r="2" spans="1:8" ht="18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98" t="s">
        <v>19</v>
      </c>
      <c r="B3" s="98"/>
      <c r="C3" s="98"/>
      <c r="D3" s="98"/>
      <c r="E3" s="98"/>
      <c r="F3" s="98"/>
      <c r="G3" s="108"/>
      <c r="H3" s="10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5.75" x14ac:dyDescent="0.25">
      <c r="A5" s="98" t="s">
        <v>25</v>
      </c>
      <c r="B5" s="99"/>
      <c r="C5" s="99"/>
      <c r="D5" s="99"/>
      <c r="E5" s="99"/>
      <c r="F5" s="99"/>
      <c r="G5" s="99"/>
      <c r="H5" s="99"/>
    </row>
    <row r="6" spans="1:8" ht="18" x14ac:dyDescent="0.25">
      <c r="A6" s="1"/>
      <c r="B6" s="2"/>
      <c r="C6" s="2"/>
      <c r="D6" s="2"/>
      <c r="E6" s="6"/>
      <c r="F6" s="7"/>
      <c r="G6" s="7"/>
      <c r="H6" s="32" t="s">
        <v>33</v>
      </c>
    </row>
    <row r="7" spans="1:8" ht="25.5" x14ac:dyDescent="0.25">
      <c r="A7" s="26"/>
      <c r="B7" s="27"/>
      <c r="C7" s="27"/>
      <c r="D7" s="28"/>
      <c r="E7" s="29"/>
      <c r="F7" s="3" t="s">
        <v>112</v>
      </c>
      <c r="G7" s="3" t="s">
        <v>113</v>
      </c>
      <c r="H7" s="3" t="s">
        <v>114</v>
      </c>
    </row>
    <row r="8" spans="1:8" x14ac:dyDescent="0.25">
      <c r="A8" s="103" t="s">
        <v>0</v>
      </c>
      <c r="B8" s="97"/>
      <c r="C8" s="97"/>
      <c r="D8" s="97"/>
      <c r="E8" s="109"/>
      <c r="F8" s="30">
        <f t="shared" ref="F8:H8" si="0">F9+F10</f>
        <v>38546330</v>
      </c>
      <c r="G8" s="30">
        <f t="shared" si="0"/>
        <v>46144161.170000002</v>
      </c>
      <c r="H8" s="30">
        <f t="shared" si="0"/>
        <v>7597831.1700000018</v>
      </c>
    </row>
    <row r="9" spans="1:8" x14ac:dyDescent="0.25">
      <c r="A9" s="110" t="s">
        <v>34</v>
      </c>
      <c r="B9" s="111"/>
      <c r="C9" s="111"/>
      <c r="D9" s="111"/>
      <c r="E9" s="107"/>
      <c r="F9" s="31">
        <v>38546330</v>
      </c>
      <c r="G9" s="31">
        <v>46142161.170000002</v>
      </c>
      <c r="H9" s="31">
        <f>G9-F9</f>
        <v>7595831.1700000018</v>
      </c>
    </row>
    <row r="10" spans="1:8" x14ac:dyDescent="0.25">
      <c r="A10" s="106" t="s">
        <v>35</v>
      </c>
      <c r="B10" s="107"/>
      <c r="C10" s="107"/>
      <c r="D10" s="107"/>
      <c r="E10" s="107"/>
      <c r="F10" s="31">
        <v>0</v>
      </c>
      <c r="G10" s="31">
        <v>2000</v>
      </c>
      <c r="H10" s="31">
        <f>G10-F10</f>
        <v>2000</v>
      </c>
    </row>
    <row r="11" spans="1:8" x14ac:dyDescent="0.25">
      <c r="A11" s="33" t="s">
        <v>1</v>
      </c>
      <c r="B11" s="41"/>
      <c r="C11" s="41"/>
      <c r="D11" s="41"/>
      <c r="E11" s="41"/>
      <c r="F11" s="30">
        <f t="shared" ref="F11:H11" si="1">F12+F13</f>
        <v>29905330</v>
      </c>
      <c r="G11" s="30">
        <f t="shared" si="1"/>
        <v>37503161.170000002</v>
      </c>
      <c r="H11" s="30">
        <f t="shared" si="1"/>
        <v>7597831.1700000018</v>
      </c>
    </row>
    <row r="12" spans="1:8" x14ac:dyDescent="0.25">
      <c r="A12" s="112" t="s">
        <v>36</v>
      </c>
      <c r="B12" s="111"/>
      <c r="C12" s="111"/>
      <c r="D12" s="111"/>
      <c r="E12" s="111"/>
      <c r="F12" s="31">
        <v>25803912.109999999</v>
      </c>
      <c r="G12" s="31">
        <v>32229304.260000002</v>
      </c>
      <c r="H12" s="31">
        <f>G12-F12</f>
        <v>6425392.1500000022</v>
      </c>
    </row>
    <row r="13" spans="1:8" x14ac:dyDescent="0.25">
      <c r="A13" s="106" t="s">
        <v>37</v>
      </c>
      <c r="B13" s="107"/>
      <c r="C13" s="107"/>
      <c r="D13" s="107"/>
      <c r="E13" s="107"/>
      <c r="F13" s="31">
        <v>4101417.89</v>
      </c>
      <c r="G13" s="31">
        <v>5273856.91</v>
      </c>
      <c r="H13" s="31">
        <f>G13-F13</f>
        <v>1172439.02</v>
      </c>
    </row>
    <row r="14" spans="1:8" x14ac:dyDescent="0.25">
      <c r="A14" s="96" t="s">
        <v>55</v>
      </c>
      <c r="B14" s="97"/>
      <c r="C14" s="97"/>
      <c r="D14" s="97"/>
      <c r="E14" s="97"/>
      <c r="F14" s="30">
        <f t="shared" ref="F14:H14" si="2">F8-F11</f>
        <v>8641000</v>
      </c>
      <c r="G14" s="30">
        <f t="shared" si="2"/>
        <v>8641000</v>
      </c>
      <c r="H14" s="30">
        <f t="shared" si="2"/>
        <v>0</v>
      </c>
    </row>
    <row r="15" spans="1:8" ht="18" x14ac:dyDescent="0.25">
      <c r="A15" s="4"/>
      <c r="B15" s="19"/>
      <c r="C15" s="19"/>
      <c r="D15" s="19"/>
      <c r="E15" s="19"/>
      <c r="F15" s="20"/>
      <c r="G15" s="20"/>
      <c r="H15" s="20"/>
    </row>
    <row r="16" spans="1:8" ht="15.75" x14ac:dyDescent="0.25">
      <c r="A16" s="98" t="s">
        <v>26</v>
      </c>
      <c r="B16" s="99"/>
      <c r="C16" s="99"/>
      <c r="D16" s="99"/>
      <c r="E16" s="99"/>
      <c r="F16" s="99"/>
      <c r="G16" s="99"/>
      <c r="H16" s="99"/>
    </row>
    <row r="17" spans="1:8" ht="18" x14ac:dyDescent="0.25">
      <c r="A17" s="4"/>
      <c r="B17" s="19"/>
      <c r="C17" s="19"/>
      <c r="D17" s="19"/>
      <c r="E17" s="19"/>
      <c r="F17" s="20"/>
      <c r="G17" s="20"/>
      <c r="H17" s="20"/>
    </row>
    <row r="18" spans="1:8" ht="25.5" x14ac:dyDescent="0.25">
      <c r="A18" s="26"/>
      <c r="B18" s="27"/>
      <c r="C18" s="27"/>
      <c r="D18" s="28"/>
      <c r="E18" s="29"/>
      <c r="F18" s="3" t="s">
        <v>112</v>
      </c>
      <c r="G18" s="3" t="s">
        <v>113</v>
      </c>
      <c r="H18" s="3" t="s">
        <v>114</v>
      </c>
    </row>
    <row r="19" spans="1:8" x14ac:dyDescent="0.25">
      <c r="A19" s="106" t="s">
        <v>38</v>
      </c>
      <c r="B19" s="107"/>
      <c r="C19" s="107"/>
      <c r="D19" s="107"/>
      <c r="E19" s="107"/>
      <c r="F19" s="31">
        <v>0</v>
      </c>
      <c r="G19" s="31">
        <v>0</v>
      </c>
      <c r="H19" s="31">
        <f>G19-F19</f>
        <v>0</v>
      </c>
    </row>
    <row r="20" spans="1:8" x14ac:dyDescent="0.25">
      <c r="A20" s="106" t="s">
        <v>39</v>
      </c>
      <c r="B20" s="107"/>
      <c r="C20" s="107"/>
      <c r="D20" s="107"/>
      <c r="E20" s="107"/>
      <c r="F20" s="31">
        <v>0</v>
      </c>
      <c r="G20" s="31">
        <v>0</v>
      </c>
      <c r="H20" s="31">
        <f>G20-F20</f>
        <v>0</v>
      </c>
    </row>
    <row r="21" spans="1:8" x14ac:dyDescent="0.25">
      <c r="A21" s="96" t="s">
        <v>2</v>
      </c>
      <c r="B21" s="97"/>
      <c r="C21" s="97"/>
      <c r="D21" s="97"/>
      <c r="E21" s="97"/>
      <c r="F21" s="30">
        <f t="shared" ref="F21:H21" si="3">F19-F20</f>
        <v>0</v>
      </c>
      <c r="G21" s="30">
        <f t="shared" si="3"/>
        <v>0</v>
      </c>
      <c r="H21" s="30">
        <f t="shared" si="3"/>
        <v>0</v>
      </c>
    </row>
    <row r="22" spans="1:8" x14ac:dyDescent="0.25">
      <c r="A22" s="96" t="s">
        <v>56</v>
      </c>
      <c r="B22" s="97"/>
      <c r="C22" s="97"/>
      <c r="D22" s="97"/>
      <c r="E22" s="97"/>
      <c r="F22" s="30">
        <f t="shared" ref="F22:H22" si="4">F14+F21</f>
        <v>8641000</v>
      </c>
      <c r="G22" s="30">
        <f t="shared" si="4"/>
        <v>8641000</v>
      </c>
      <c r="H22" s="30">
        <f t="shared" si="4"/>
        <v>0</v>
      </c>
    </row>
    <row r="23" spans="1:8" ht="18" x14ac:dyDescent="0.25">
      <c r="A23" s="18"/>
      <c r="B23" s="19"/>
      <c r="C23" s="19"/>
      <c r="D23" s="19"/>
      <c r="E23" s="19"/>
      <c r="F23" s="20"/>
      <c r="G23" s="20"/>
      <c r="H23" s="20"/>
    </row>
    <row r="24" spans="1:8" ht="15.75" x14ac:dyDescent="0.25">
      <c r="A24" s="98" t="s">
        <v>57</v>
      </c>
      <c r="B24" s="99"/>
      <c r="C24" s="99"/>
      <c r="D24" s="99"/>
      <c r="E24" s="99"/>
      <c r="F24" s="99"/>
      <c r="G24" s="99"/>
      <c r="H24" s="99"/>
    </row>
    <row r="25" spans="1:8" ht="15.75" x14ac:dyDescent="0.25">
      <c r="A25" s="39"/>
      <c r="B25" s="40"/>
      <c r="C25" s="40"/>
      <c r="D25" s="40"/>
      <c r="E25" s="40"/>
      <c r="F25" s="40"/>
      <c r="G25" s="40"/>
      <c r="H25" s="40"/>
    </row>
    <row r="26" spans="1:8" ht="25.5" x14ac:dyDescent="0.25">
      <c r="A26" s="26"/>
      <c r="B26" s="27"/>
      <c r="C26" s="27"/>
      <c r="D26" s="28"/>
      <c r="E26" s="29"/>
      <c r="F26" s="3" t="s">
        <v>112</v>
      </c>
      <c r="G26" s="3" t="s">
        <v>113</v>
      </c>
      <c r="H26" s="3" t="s">
        <v>114</v>
      </c>
    </row>
    <row r="27" spans="1:8" ht="15" customHeight="1" x14ac:dyDescent="0.25">
      <c r="A27" s="100" t="s">
        <v>58</v>
      </c>
      <c r="B27" s="101"/>
      <c r="C27" s="101"/>
      <c r="D27" s="101"/>
      <c r="E27" s="102"/>
      <c r="F27" s="43">
        <v>-12900000</v>
      </c>
      <c r="G27" s="43">
        <v>-12347115.35</v>
      </c>
      <c r="H27" s="89">
        <f>G27-F27</f>
        <v>552884.65000000037</v>
      </c>
    </row>
    <row r="28" spans="1:8" ht="15" customHeight="1" x14ac:dyDescent="0.25">
      <c r="A28" s="96" t="s">
        <v>59</v>
      </c>
      <c r="B28" s="97"/>
      <c r="C28" s="97"/>
      <c r="D28" s="97"/>
      <c r="E28" s="97"/>
      <c r="F28" s="44">
        <f t="shared" ref="F28" si="5">F22+F27</f>
        <v>-4259000</v>
      </c>
      <c r="G28" s="44">
        <f>G22+G27</f>
        <v>-3706115.3499999996</v>
      </c>
      <c r="H28" s="90">
        <f t="shared" ref="H28:H29" si="6">G28-F28</f>
        <v>552884.65000000037</v>
      </c>
    </row>
    <row r="29" spans="1:8" ht="45" customHeight="1" x14ac:dyDescent="0.25">
      <c r="A29" s="103" t="s">
        <v>60</v>
      </c>
      <c r="B29" s="104"/>
      <c r="C29" s="104"/>
      <c r="D29" s="104"/>
      <c r="E29" s="105"/>
      <c r="F29" s="44">
        <f>F14+F21+F27-F28</f>
        <v>0</v>
      </c>
      <c r="G29" s="44">
        <f t="shared" ref="G29" si="7">G14+G21+G27-G28</f>
        <v>0</v>
      </c>
      <c r="H29" s="90">
        <f t="shared" si="6"/>
        <v>0</v>
      </c>
    </row>
    <row r="30" spans="1:8" ht="15.75" x14ac:dyDescent="0.25">
      <c r="A30" s="45"/>
      <c r="B30" s="46"/>
      <c r="C30" s="46"/>
      <c r="D30" s="46"/>
      <c r="E30" s="46"/>
      <c r="F30" s="46"/>
      <c r="G30" s="46"/>
      <c r="H30" s="46"/>
    </row>
  </sheetData>
  <mergeCells count="18">
    <mergeCell ref="A21:E21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A22:E22"/>
    <mergeCell ref="A24:H24"/>
    <mergeCell ref="A27:E27"/>
    <mergeCell ref="A28:E28"/>
    <mergeCell ref="A29:E29"/>
  </mergeCells>
  <pageMargins left="0.7" right="0.7" top="0.75" bottom="0.75" header="0.3" footer="0.3"/>
  <pageSetup paperSize="9" scale="92" orientation="landscape" r:id="rId1"/>
  <ignoredErrors>
    <ignoredError sqref="H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6"/>
  <sheetViews>
    <sheetView topLeftCell="A10" zoomScale="115" zoomScaleNormal="115" workbookViewId="0">
      <selection activeCell="F4" sqref="F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5.140625" customWidth="1"/>
    <col min="4" max="6" width="25.28515625" customWidth="1"/>
  </cols>
  <sheetData>
    <row r="1" spans="1:8" ht="42" customHeight="1" x14ac:dyDescent="0.25">
      <c r="A1" s="98" t="s">
        <v>122</v>
      </c>
      <c r="B1" s="98"/>
      <c r="C1" s="98"/>
      <c r="D1" s="98"/>
      <c r="E1" s="98"/>
      <c r="F1" s="98"/>
      <c r="G1" s="140"/>
      <c r="H1" s="140"/>
    </row>
    <row r="2" spans="1:8" ht="18" customHeight="1" x14ac:dyDescent="0.25">
      <c r="A2" s="4"/>
      <c r="B2" s="4"/>
      <c r="C2" s="4"/>
      <c r="D2" s="4"/>
      <c r="E2" s="4"/>
      <c r="F2" s="4"/>
    </row>
    <row r="3" spans="1:8" ht="15.75" x14ac:dyDescent="0.25">
      <c r="A3" s="98" t="s">
        <v>19</v>
      </c>
      <c r="B3" s="98"/>
      <c r="C3" s="98"/>
      <c r="D3" s="98"/>
      <c r="E3" s="108"/>
      <c r="F3" s="108"/>
    </row>
    <row r="4" spans="1:8" ht="18" x14ac:dyDescent="0.25">
      <c r="A4" s="4"/>
      <c r="B4" s="4"/>
      <c r="C4" s="4"/>
      <c r="D4" s="4"/>
      <c r="E4" s="5"/>
      <c r="F4" s="5"/>
    </row>
    <row r="5" spans="1:8" ht="18" customHeight="1" x14ac:dyDescent="0.25">
      <c r="A5" s="98" t="s">
        <v>4</v>
      </c>
      <c r="B5" s="99"/>
      <c r="C5" s="99"/>
      <c r="D5" s="99"/>
      <c r="E5" s="99"/>
      <c r="F5" s="99"/>
    </row>
    <row r="6" spans="1:8" ht="18" x14ac:dyDescent="0.25">
      <c r="A6" s="4"/>
      <c r="B6" s="4"/>
      <c r="C6" s="4"/>
      <c r="D6" s="4"/>
      <c r="E6" s="5"/>
      <c r="F6" s="5"/>
    </row>
    <row r="7" spans="1:8" ht="15.75" x14ac:dyDescent="0.25">
      <c r="A7" s="98" t="s">
        <v>40</v>
      </c>
      <c r="B7" s="113"/>
      <c r="C7" s="113"/>
      <c r="D7" s="113"/>
      <c r="E7" s="113"/>
      <c r="F7" s="113"/>
    </row>
    <row r="8" spans="1:8" ht="18" x14ac:dyDescent="0.25">
      <c r="A8" s="4"/>
      <c r="B8" s="4"/>
      <c r="C8" s="4"/>
      <c r="D8" s="4"/>
      <c r="E8" s="5"/>
      <c r="F8" s="5"/>
    </row>
    <row r="9" spans="1:8" x14ac:dyDescent="0.25">
      <c r="A9" s="17" t="s">
        <v>5</v>
      </c>
      <c r="B9" s="16" t="s">
        <v>6</v>
      </c>
      <c r="C9" s="16" t="s">
        <v>3</v>
      </c>
      <c r="D9" s="17" t="s">
        <v>32</v>
      </c>
      <c r="E9" s="17" t="s">
        <v>115</v>
      </c>
      <c r="F9" s="17" t="s">
        <v>114</v>
      </c>
    </row>
    <row r="10" spans="1:8" x14ac:dyDescent="0.25">
      <c r="A10" s="35"/>
      <c r="B10" s="36"/>
      <c r="C10" s="34" t="s">
        <v>0</v>
      </c>
      <c r="D10" s="61">
        <f t="shared" ref="D10:F10" si="0">D11+D18</f>
        <v>38546330</v>
      </c>
      <c r="E10" s="61">
        <f t="shared" si="0"/>
        <v>46144161.170000002</v>
      </c>
      <c r="F10" s="61">
        <f t="shared" si="0"/>
        <v>7597831.1699999981</v>
      </c>
    </row>
    <row r="11" spans="1:8" ht="15.75" customHeight="1" x14ac:dyDescent="0.25">
      <c r="A11" s="9">
        <v>6</v>
      </c>
      <c r="B11" s="9"/>
      <c r="C11" s="9" t="s">
        <v>7</v>
      </c>
      <c r="D11" s="79">
        <f>D12+D13+D14+D15+D16+D17</f>
        <v>38546330</v>
      </c>
      <c r="E11" s="79">
        <f>E12+E13+E14+E15+E16+E17</f>
        <v>46142161.170000002</v>
      </c>
      <c r="F11" s="79">
        <f>F12+F13+F14+F15+F16+F17</f>
        <v>7595831.1699999981</v>
      </c>
    </row>
    <row r="12" spans="1:8" ht="25.5" x14ac:dyDescent="0.25">
      <c r="A12" s="9"/>
      <c r="B12" s="13">
        <v>63</v>
      </c>
      <c r="C12" s="13" t="s">
        <v>28</v>
      </c>
      <c r="D12" s="80">
        <v>6002860</v>
      </c>
      <c r="E12" s="80">
        <v>9108843.4499999993</v>
      </c>
      <c r="F12" s="80">
        <f>E12-D12</f>
        <v>3105983.4499999993</v>
      </c>
    </row>
    <row r="13" spans="1:8" x14ac:dyDescent="0.25">
      <c r="A13" s="10"/>
      <c r="B13" s="10">
        <v>64</v>
      </c>
      <c r="C13" s="10" t="s">
        <v>67</v>
      </c>
      <c r="D13" s="80">
        <v>920</v>
      </c>
      <c r="E13" s="80">
        <v>920</v>
      </c>
      <c r="F13" s="80">
        <f t="shared" ref="F13:F17" si="1">E13-D13</f>
        <v>0</v>
      </c>
    </row>
    <row r="14" spans="1:8" ht="39" x14ac:dyDescent="0.25">
      <c r="A14" s="48"/>
      <c r="B14" s="48">
        <v>65</v>
      </c>
      <c r="C14" s="51" t="s">
        <v>70</v>
      </c>
      <c r="D14" s="80">
        <v>2636940</v>
      </c>
      <c r="E14" s="80">
        <v>3101550</v>
      </c>
      <c r="F14" s="80">
        <f t="shared" si="1"/>
        <v>464610</v>
      </c>
    </row>
    <row r="15" spans="1:8" ht="25.5" x14ac:dyDescent="0.25">
      <c r="A15" s="10"/>
      <c r="B15" s="10">
        <v>66</v>
      </c>
      <c r="C15" s="52" t="s">
        <v>74</v>
      </c>
      <c r="D15" s="80">
        <v>3261290</v>
      </c>
      <c r="E15" s="80">
        <v>3343000</v>
      </c>
      <c r="F15" s="80">
        <f t="shared" si="1"/>
        <v>81710</v>
      </c>
    </row>
    <row r="16" spans="1:8" ht="25.5" x14ac:dyDescent="0.25">
      <c r="A16" s="10"/>
      <c r="B16" s="10">
        <v>67</v>
      </c>
      <c r="C16" s="13" t="s">
        <v>29</v>
      </c>
      <c r="D16" s="80">
        <v>26641000</v>
      </c>
      <c r="E16" s="80">
        <v>30562847.719999999</v>
      </c>
      <c r="F16" s="80">
        <f t="shared" si="1"/>
        <v>3921847.7199999988</v>
      </c>
    </row>
    <row r="17" spans="1:6" x14ac:dyDescent="0.25">
      <c r="A17" s="10"/>
      <c r="B17" s="10">
        <v>68</v>
      </c>
      <c r="C17" s="10" t="s">
        <v>81</v>
      </c>
      <c r="D17" s="80">
        <v>3320</v>
      </c>
      <c r="E17" s="80">
        <v>25000</v>
      </c>
      <c r="F17" s="80">
        <f t="shared" si="1"/>
        <v>21680</v>
      </c>
    </row>
    <row r="18" spans="1:6" ht="25.5" x14ac:dyDescent="0.25">
      <c r="A18" s="12">
        <v>7</v>
      </c>
      <c r="B18" s="12"/>
      <c r="C18" s="21" t="s">
        <v>8</v>
      </c>
      <c r="D18" s="79">
        <f>D19</f>
        <v>0</v>
      </c>
      <c r="E18" s="79">
        <f t="shared" ref="E18:F18" si="2">E19</f>
        <v>2000</v>
      </c>
      <c r="F18" s="79">
        <f t="shared" si="2"/>
        <v>2000</v>
      </c>
    </row>
    <row r="19" spans="1:6" ht="25.5" x14ac:dyDescent="0.25">
      <c r="A19" s="13"/>
      <c r="B19" s="13">
        <v>72</v>
      </c>
      <c r="C19" s="22" t="s">
        <v>27</v>
      </c>
      <c r="D19" s="80">
        <v>0</v>
      </c>
      <c r="E19" s="80">
        <v>2000</v>
      </c>
      <c r="F19" s="80">
        <f>E19-D19</f>
        <v>2000</v>
      </c>
    </row>
    <row r="21" spans="1:6" ht="15.75" x14ac:dyDescent="0.25">
      <c r="A21" s="98" t="s">
        <v>41</v>
      </c>
      <c r="B21" s="113"/>
      <c r="C21" s="113"/>
      <c r="D21" s="113"/>
      <c r="E21" s="113"/>
      <c r="F21" s="113"/>
    </row>
    <row r="22" spans="1:6" ht="18" x14ac:dyDescent="0.25">
      <c r="A22" s="4"/>
      <c r="B22" s="4"/>
      <c r="C22" s="4"/>
      <c r="D22" s="4"/>
      <c r="E22" s="5"/>
      <c r="F22" s="5"/>
    </row>
    <row r="23" spans="1:6" x14ac:dyDescent="0.25">
      <c r="A23" s="17" t="s">
        <v>5</v>
      </c>
      <c r="B23" s="16" t="s">
        <v>6</v>
      </c>
      <c r="C23" s="16" t="s">
        <v>9</v>
      </c>
      <c r="D23" s="17" t="s">
        <v>32</v>
      </c>
      <c r="E23" s="17" t="s">
        <v>115</v>
      </c>
      <c r="F23" s="17" t="s">
        <v>114</v>
      </c>
    </row>
    <row r="24" spans="1:6" x14ac:dyDescent="0.25">
      <c r="A24" s="35"/>
      <c r="B24" s="36"/>
      <c r="C24" s="34" t="s">
        <v>1</v>
      </c>
      <c r="D24" s="61">
        <f>D25+D31+D35</f>
        <v>38546330</v>
      </c>
      <c r="E24" s="92">
        <f>E25+E31+E35</f>
        <v>46144161.170000002</v>
      </c>
      <c r="F24" s="61">
        <f t="shared" ref="F24" si="3">F25+F31+F35</f>
        <v>7597831.1699999999</v>
      </c>
    </row>
    <row r="25" spans="1:6" s="49" customFormat="1" ht="15.75" customHeight="1" x14ac:dyDescent="0.25">
      <c r="A25" s="9">
        <v>3</v>
      </c>
      <c r="B25" s="9"/>
      <c r="C25" s="9" t="s">
        <v>10</v>
      </c>
      <c r="D25" s="79">
        <f>D26+D27+D28+D30+D29</f>
        <v>25803912.109999999</v>
      </c>
      <c r="E25" s="79">
        <f t="shared" ref="E25:F25" si="4">E26+E27+E28+E30+E29</f>
        <v>32229304.259999998</v>
      </c>
      <c r="F25" s="79">
        <f t="shared" si="4"/>
        <v>6425392.1499999994</v>
      </c>
    </row>
    <row r="26" spans="1:6" ht="15.75" customHeight="1" x14ac:dyDescent="0.25">
      <c r="A26" s="9"/>
      <c r="B26" s="13">
        <v>31</v>
      </c>
      <c r="C26" s="13" t="s">
        <v>11</v>
      </c>
      <c r="D26" s="80">
        <v>19831440</v>
      </c>
      <c r="E26" s="80">
        <v>23760440</v>
      </c>
      <c r="F26" s="80">
        <f>E26-D26</f>
        <v>3929000</v>
      </c>
    </row>
    <row r="27" spans="1:6" x14ac:dyDescent="0.25">
      <c r="A27" s="10"/>
      <c r="B27" s="10">
        <v>32</v>
      </c>
      <c r="C27" s="10" t="s">
        <v>22</v>
      </c>
      <c r="D27" s="80">
        <v>5887442.1100000003</v>
      </c>
      <c r="E27" s="80">
        <v>5354060</v>
      </c>
      <c r="F27" s="80">
        <f t="shared" ref="F27:F30" si="5">E27-D27</f>
        <v>-533382.11000000034</v>
      </c>
    </row>
    <row r="28" spans="1:6" x14ac:dyDescent="0.25">
      <c r="A28" s="10"/>
      <c r="B28" s="10">
        <v>34</v>
      </c>
      <c r="C28" s="10" t="s">
        <v>82</v>
      </c>
      <c r="D28" s="80">
        <v>84630</v>
      </c>
      <c r="E28" s="80">
        <v>85730</v>
      </c>
      <c r="F28" s="80">
        <f t="shared" si="5"/>
        <v>1100</v>
      </c>
    </row>
    <row r="29" spans="1:6" ht="25.5" x14ac:dyDescent="0.25">
      <c r="A29" s="10"/>
      <c r="B29" s="10">
        <v>36</v>
      </c>
      <c r="C29" s="52" t="s">
        <v>116</v>
      </c>
      <c r="D29" s="80">
        <v>0</v>
      </c>
      <c r="E29" s="80">
        <v>3027574.26</v>
      </c>
      <c r="F29" s="80">
        <f t="shared" si="5"/>
        <v>3027574.26</v>
      </c>
    </row>
    <row r="30" spans="1:6" x14ac:dyDescent="0.25">
      <c r="A30" s="10"/>
      <c r="B30" s="10">
        <v>38</v>
      </c>
      <c r="C30" s="10" t="s">
        <v>83</v>
      </c>
      <c r="D30" s="80">
        <v>400</v>
      </c>
      <c r="E30" s="80">
        <v>1500</v>
      </c>
      <c r="F30" s="80">
        <f t="shared" si="5"/>
        <v>1100</v>
      </c>
    </row>
    <row r="31" spans="1:6" s="49" customFormat="1" ht="25.5" x14ac:dyDescent="0.25">
      <c r="A31" s="12">
        <v>4</v>
      </c>
      <c r="B31" s="12"/>
      <c r="C31" s="21" t="s">
        <v>12</v>
      </c>
      <c r="D31" s="79">
        <f>D32+D33+D34</f>
        <v>4101417.89</v>
      </c>
      <c r="E31" s="79">
        <f>E32+E33+E34</f>
        <v>5273856.91</v>
      </c>
      <c r="F31" s="79">
        <f>F32+F33+F34</f>
        <v>1172439.0200000005</v>
      </c>
    </row>
    <row r="32" spans="1:6" ht="25.5" x14ac:dyDescent="0.25">
      <c r="A32" s="13"/>
      <c r="B32" s="13">
        <v>41</v>
      </c>
      <c r="C32" s="22" t="s">
        <v>13</v>
      </c>
      <c r="D32" s="80">
        <v>1120</v>
      </c>
      <c r="E32" s="80">
        <v>1250</v>
      </c>
      <c r="F32" s="80">
        <f t="shared" ref="F32:F36" si="6">E32-D32</f>
        <v>130</v>
      </c>
    </row>
    <row r="33" spans="1:6" ht="25.5" x14ac:dyDescent="0.25">
      <c r="A33" s="50"/>
      <c r="B33" s="13">
        <v>42</v>
      </c>
      <c r="C33" s="22" t="s">
        <v>30</v>
      </c>
      <c r="D33" s="81">
        <v>479747.89</v>
      </c>
      <c r="E33" s="81">
        <v>655120.51</v>
      </c>
      <c r="F33" s="81">
        <f t="shared" si="6"/>
        <v>175372.62</v>
      </c>
    </row>
    <row r="34" spans="1:6" ht="25.5" x14ac:dyDescent="0.25">
      <c r="A34" s="50"/>
      <c r="B34" s="13">
        <v>45</v>
      </c>
      <c r="C34" s="15" t="s">
        <v>84</v>
      </c>
      <c r="D34" s="81">
        <v>3620550</v>
      </c>
      <c r="E34" s="81">
        <v>4617486.4000000004</v>
      </c>
      <c r="F34" s="81">
        <f t="shared" si="6"/>
        <v>996936.40000000037</v>
      </c>
    </row>
    <row r="35" spans="1:6" s="49" customFormat="1" x14ac:dyDescent="0.25">
      <c r="A35" s="12">
        <v>9</v>
      </c>
      <c r="B35" s="12"/>
      <c r="C35" s="21" t="s">
        <v>85</v>
      </c>
      <c r="D35" s="77">
        <f>D36</f>
        <v>8641000</v>
      </c>
      <c r="E35" s="77">
        <f t="shared" ref="E35:F35" si="7">E36</f>
        <v>8641000</v>
      </c>
      <c r="F35" s="77">
        <f t="shared" si="7"/>
        <v>0</v>
      </c>
    </row>
    <row r="36" spans="1:6" x14ac:dyDescent="0.25">
      <c r="A36" s="50"/>
      <c r="B36" s="13">
        <v>92</v>
      </c>
      <c r="C36" s="15" t="s">
        <v>86</v>
      </c>
      <c r="D36" s="82">
        <v>8641000</v>
      </c>
      <c r="E36" s="82">
        <v>8641000</v>
      </c>
      <c r="F36" s="82">
        <f t="shared" si="6"/>
        <v>0</v>
      </c>
    </row>
  </sheetData>
  <mergeCells count="5">
    <mergeCell ref="A3:F3"/>
    <mergeCell ref="A5:F5"/>
    <mergeCell ref="A7:F7"/>
    <mergeCell ref="A21:F21"/>
    <mergeCell ref="A1:F1"/>
  </mergeCells>
  <pageMargins left="0.7" right="0.7" top="0.75" bottom="0.75" header="0.3" footer="0.3"/>
  <pageSetup paperSize="9" scale="60" orientation="portrait" r:id="rId1"/>
  <ignoredErrors>
    <ignoredError sqref="F18 F31 F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7"/>
  <sheetViews>
    <sheetView workbookViewId="0">
      <selection activeCell="F4" sqref="F4"/>
    </sheetView>
  </sheetViews>
  <sheetFormatPr defaultRowHeight="15" x14ac:dyDescent="0.25"/>
  <cols>
    <col min="1" max="1" width="40" customWidth="1"/>
    <col min="2" max="4" width="25.28515625" customWidth="1"/>
  </cols>
  <sheetData>
    <row r="1" spans="1:8" ht="42" customHeight="1" x14ac:dyDescent="0.25">
      <c r="A1" s="98" t="s">
        <v>122</v>
      </c>
      <c r="B1" s="98"/>
      <c r="C1" s="98"/>
      <c r="D1" s="98"/>
      <c r="E1" s="140"/>
      <c r="F1" s="140"/>
      <c r="G1" s="140"/>
      <c r="H1" s="140"/>
    </row>
    <row r="2" spans="1:8" ht="18" customHeight="1" x14ac:dyDescent="0.25">
      <c r="A2" s="4"/>
      <c r="B2" s="4"/>
      <c r="C2" s="4"/>
      <c r="D2" s="4"/>
    </row>
    <row r="3" spans="1:8" ht="15.75" customHeight="1" x14ac:dyDescent="0.25">
      <c r="A3" s="98" t="s">
        <v>19</v>
      </c>
      <c r="B3" s="98"/>
      <c r="C3" s="98"/>
      <c r="D3" s="98"/>
    </row>
    <row r="4" spans="1:8" ht="18" x14ac:dyDescent="0.25">
      <c r="B4" s="4"/>
      <c r="C4" s="5"/>
      <c r="D4" s="5"/>
    </row>
    <row r="5" spans="1:8" ht="18" customHeight="1" x14ac:dyDescent="0.25">
      <c r="A5" s="98" t="s">
        <v>4</v>
      </c>
      <c r="B5" s="98"/>
      <c r="C5" s="98"/>
      <c r="D5" s="98"/>
    </row>
    <row r="6" spans="1:8" ht="18" x14ac:dyDescent="0.25">
      <c r="A6" s="4"/>
      <c r="B6" s="4"/>
      <c r="C6" s="5"/>
      <c r="D6" s="5"/>
    </row>
    <row r="7" spans="1:8" ht="15.75" customHeight="1" x14ac:dyDescent="0.25">
      <c r="A7" s="98" t="s">
        <v>42</v>
      </c>
      <c r="B7" s="98"/>
      <c r="C7" s="98"/>
      <c r="D7" s="98"/>
    </row>
    <row r="8" spans="1:8" ht="18" x14ac:dyDescent="0.25">
      <c r="A8" s="4"/>
      <c r="B8" s="4"/>
      <c r="C8" s="5"/>
      <c r="D8" s="5"/>
    </row>
    <row r="9" spans="1:8" x14ac:dyDescent="0.25">
      <c r="A9" s="17" t="s">
        <v>44</v>
      </c>
      <c r="B9" s="17" t="s">
        <v>32</v>
      </c>
      <c r="C9" s="17" t="s">
        <v>115</v>
      </c>
      <c r="D9" s="17" t="s">
        <v>114</v>
      </c>
    </row>
    <row r="10" spans="1:8" x14ac:dyDescent="0.25">
      <c r="A10" s="37" t="s">
        <v>0</v>
      </c>
      <c r="B10" s="61">
        <f t="shared" ref="B10:D10" si="0">B11+B15+B17+B19+B21+B25</f>
        <v>38546330</v>
      </c>
      <c r="C10" s="61">
        <f t="shared" si="0"/>
        <v>46144161.169999994</v>
      </c>
      <c r="D10" s="61">
        <f t="shared" si="0"/>
        <v>7597831.169999999</v>
      </c>
    </row>
    <row r="11" spans="1:8" x14ac:dyDescent="0.25">
      <c r="A11" s="21" t="s">
        <v>45</v>
      </c>
      <c r="B11" s="42">
        <f>B12+B13+B14</f>
        <v>500000</v>
      </c>
      <c r="C11" s="42">
        <f>C12+C13+C14</f>
        <v>1310737.32</v>
      </c>
      <c r="D11" s="42">
        <f>D12+D13+D14</f>
        <v>810737.32000000007</v>
      </c>
    </row>
    <row r="12" spans="1:8" x14ac:dyDescent="0.25">
      <c r="A12" s="11" t="s">
        <v>46</v>
      </c>
      <c r="B12" s="8">
        <v>0</v>
      </c>
      <c r="C12" s="8">
        <v>195380</v>
      </c>
      <c r="D12" s="8">
        <f>C12-B12</f>
        <v>195380</v>
      </c>
    </row>
    <row r="13" spans="1:8" x14ac:dyDescent="0.25">
      <c r="A13" s="11" t="s">
        <v>95</v>
      </c>
      <c r="B13" s="8">
        <v>500000</v>
      </c>
      <c r="C13" s="8">
        <v>648938</v>
      </c>
      <c r="D13" s="8">
        <f>C13-B13</f>
        <v>148938</v>
      </c>
    </row>
    <row r="14" spans="1:8" x14ac:dyDescent="0.25">
      <c r="A14" s="11" t="s">
        <v>118</v>
      </c>
      <c r="B14" s="8">
        <v>0</v>
      </c>
      <c r="C14" s="8">
        <v>466419.32</v>
      </c>
      <c r="D14" s="8">
        <f>C14-B14</f>
        <v>466419.32</v>
      </c>
    </row>
    <row r="15" spans="1:8" x14ac:dyDescent="0.25">
      <c r="A15" s="23" t="s">
        <v>96</v>
      </c>
      <c r="B15" s="47">
        <f t="shared" ref="B15:D15" si="1">B16</f>
        <v>78270</v>
      </c>
      <c r="C15" s="47">
        <f t="shared" si="1"/>
        <v>33000</v>
      </c>
      <c r="D15" s="47">
        <f t="shared" si="1"/>
        <v>-45270</v>
      </c>
    </row>
    <row r="16" spans="1:8" x14ac:dyDescent="0.25">
      <c r="A16" s="11" t="s">
        <v>105</v>
      </c>
      <c r="B16" s="8">
        <v>78270</v>
      </c>
      <c r="C16" s="8">
        <v>33000</v>
      </c>
      <c r="D16" s="8">
        <f>C16-B16</f>
        <v>-45270</v>
      </c>
    </row>
    <row r="17" spans="1:4" x14ac:dyDescent="0.25">
      <c r="A17" s="23" t="s">
        <v>47</v>
      </c>
      <c r="B17" s="47">
        <f t="shared" ref="B17:D17" si="2">B18</f>
        <v>3187260</v>
      </c>
      <c r="C17" s="47">
        <f t="shared" si="2"/>
        <v>3335920</v>
      </c>
      <c r="D17" s="47">
        <f t="shared" si="2"/>
        <v>148660</v>
      </c>
    </row>
    <row r="18" spans="1:4" x14ac:dyDescent="0.25">
      <c r="A18" s="11" t="s">
        <v>48</v>
      </c>
      <c r="B18" s="8">
        <v>3187260</v>
      </c>
      <c r="C18" s="8">
        <v>3335920</v>
      </c>
      <c r="D18" s="8">
        <f>C18-B18</f>
        <v>148660</v>
      </c>
    </row>
    <row r="19" spans="1:4" x14ac:dyDescent="0.25">
      <c r="A19" s="23" t="s">
        <v>97</v>
      </c>
      <c r="B19" s="47">
        <f t="shared" ref="B19:D19" si="3">B20</f>
        <v>2610390</v>
      </c>
      <c r="C19" s="47">
        <f t="shared" si="3"/>
        <v>3075000</v>
      </c>
      <c r="D19" s="47">
        <f t="shared" si="3"/>
        <v>464610</v>
      </c>
    </row>
    <row r="20" spans="1:4" x14ac:dyDescent="0.25">
      <c r="A20" s="11" t="s">
        <v>98</v>
      </c>
      <c r="B20" s="8">
        <v>2610390</v>
      </c>
      <c r="C20" s="8">
        <v>3075000</v>
      </c>
      <c r="D20" s="8">
        <f>C20-B20</f>
        <v>464610</v>
      </c>
    </row>
    <row r="21" spans="1:4" x14ac:dyDescent="0.25">
      <c r="A21" s="23" t="s">
        <v>104</v>
      </c>
      <c r="B21" s="47">
        <f t="shared" ref="B21:D21" si="4">B22+B23+B24</f>
        <v>32143860</v>
      </c>
      <c r="C21" s="47">
        <f t="shared" si="4"/>
        <v>38360953.849999994</v>
      </c>
      <c r="D21" s="47">
        <f t="shared" si="4"/>
        <v>6217093.8499999987</v>
      </c>
    </row>
    <row r="22" spans="1:4" x14ac:dyDescent="0.25">
      <c r="A22" s="11" t="s">
        <v>99</v>
      </c>
      <c r="B22" s="8">
        <v>701000</v>
      </c>
      <c r="C22" s="8">
        <v>2870673.33</v>
      </c>
      <c r="D22" s="8">
        <f>C22-B22</f>
        <v>2169673.33</v>
      </c>
    </row>
    <row r="23" spans="1:4" x14ac:dyDescent="0.25">
      <c r="A23" s="11" t="s">
        <v>100</v>
      </c>
      <c r="B23" s="8">
        <v>27675100</v>
      </c>
      <c r="C23" s="8">
        <v>30786210.399999999</v>
      </c>
      <c r="D23" s="8">
        <f>C23-B23</f>
        <v>3111110.3999999985</v>
      </c>
    </row>
    <row r="24" spans="1:4" x14ac:dyDescent="0.25">
      <c r="A24" s="11" t="s">
        <v>101</v>
      </c>
      <c r="B24" s="8">
        <v>3767760</v>
      </c>
      <c r="C24" s="8">
        <v>4704070.12</v>
      </c>
      <c r="D24" s="8">
        <f>C24-B24</f>
        <v>936310.12000000011</v>
      </c>
    </row>
    <row r="25" spans="1:4" x14ac:dyDescent="0.25">
      <c r="A25" s="23" t="s">
        <v>102</v>
      </c>
      <c r="B25" s="47">
        <f t="shared" ref="B25:D25" si="5">B26</f>
        <v>26550</v>
      </c>
      <c r="C25" s="47">
        <f t="shared" si="5"/>
        <v>28550</v>
      </c>
      <c r="D25" s="47">
        <f t="shared" si="5"/>
        <v>2000</v>
      </c>
    </row>
    <row r="26" spans="1:4" x14ac:dyDescent="0.25">
      <c r="A26" s="11" t="s">
        <v>103</v>
      </c>
      <c r="B26" s="8">
        <v>26550</v>
      </c>
      <c r="C26" s="8">
        <v>28550</v>
      </c>
      <c r="D26" s="8">
        <f>C26-B26</f>
        <v>2000</v>
      </c>
    </row>
    <row r="28" spans="1:4" ht="15.75" customHeight="1" x14ac:dyDescent="0.25">
      <c r="A28" s="98" t="s">
        <v>43</v>
      </c>
      <c r="B28" s="98"/>
      <c r="C28" s="98"/>
      <c r="D28" s="98"/>
    </row>
    <row r="29" spans="1:4" ht="18" x14ac:dyDescent="0.25">
      <c r="A29" s="4"/>
      <c r="B29" s="4"/>
      <c r="C29" s="5"/>
      <c r="D29" s="5"/>
    </row>
    <row r="30" spans="1:4" x14ac:dyDescent="0.25">
      <c r="A30" s="17" t="s">
        <v>44</v>
      </c>
      <c r="B30" s="17" t="s">
        <v>32</v>
      </c>
      <c r="C30" s="17" t="s">
        <v>115</v>
      </c>
      <c r="D30" s="17" t="s">
        <v>114</v>
      </c>
    </row>
    <row r="31" spans="1:4" x14ac:dyDescent="0.25">
      <c r="A31" s="37" t="s">
        <v>1</v>
      </c>
      <c r="B31" s="61">
        <f>B32+B36+B38+B40+B42+B46</f>
        <v>38546330</v>
      </c>
      <c r="C31" s="61">
        <f t="shared" ref="C31:D31" si="6">C32+C36+C38+C40+C42+C46</f>
        <v>37503161.170000002</v>
      </c>
      <c r="D31" s="61">
        <f t="shared" si="6"/>
        <v>-1043168.8300000012</v>
      </c>
    </row>
    <row r="32" spans="1:4" ht="15.75" customHeight="1" x14ac:dyDescent="0.25">
      <c r="A32" s="21" t="s">
        <v>45</v>
      </c>
      <c r="B32" s="60">
        <f>B33+B34+B35</f>
        <v>500000</v>
      </c>
      <c r="C32" s="60">
        <f t="shared" ref="C32:D32" si="7">C33+C34+C35</f>
        <v>1310737.32</v>
      </c>
      <c r="D32" s="60">
        <f t="shared" si="7"/>
        <v>810737.32000000007</v>
      </c>
    </row>
    <row r="33" spans="1:4" x14ac:dyDescent="0.25">
      <c r="A33" s="11" t="s">
        <v>46</v>
      </c>
      <c r="B33" s="8">
        <v>0</v>
      </c>
      <c r="C33" s="8">
        <v>195380</v>
      </c>
      <c r="D33" s="8">
        <f>C33-B33</f>
        <v>195380</v>
      </c>
    </row>
    <row r="34" spans="1:4" x14ac:dyDescent="0.25">
      <c r="A34" s="11" t="s">
        <v>95</v>
      </c>
      <c r="B34" s="8">
        <v>500000</v>
      </c>
      <c r="C34" s="8">
        <v>648938</v>
      </c>
      <c r="D34" s="8">
        <f>C34-B34</f>
        <v>148938</v>
      </c>
    </row>
    <row r="35" spans="1:4" x14ac:dyDescent="0.25">
      <c r="A35" s="11" t="s">
        <v>118</v>
      </c>
      <c r="B35" s="93">
        <v>0</v>
      </c>
      <c r="C35" s="8">
        <v>466419.32</v>
      </c>
      <c r="D35" s="8">
        <f>C35-B35</f>
        <v>466419.32</v>
      </c>
    </row>
    <row r="36" spans="1:4" x14ac:dyDescent="0.25">
      <c r="A36" s="23" t="s">
        <v>96</v>
      </c>
      <c r="B36" s="60">
        <f t="shared" ref="B36:D36" si="8">B37</f>
        <v>78270</v>
      </c>
      <c r="C36" s="60">
        <f t="shared" si="8"/>
        <v>33000</v>
      </c>
      <c r="D36" s="60">
        <f t="shared" si="8"/>
        <v>-45270</v>
      </c>
    </row>
    <row r="37" spans="1:4" x14ac:dyDescent="0.25">
      <c r="A37" s="11" t="s">
        <v>105</v>
      </c>
      <c r="B37" s="8">
        <v>78270</v>
      </c>
      <c r="C37" s="8">
        <v>33000</v>
      </c>
      <c r="D37" s="8">
        <f>C37-B37</f>
        <v>-45270</v>
      </c>
    </row>
    <row r="38" spans="1:4" x14ac:dyDescent="0.25">
      <c r="A38" s="23" t="s">
        <v>47</v>
      </c>
      <c r="B38" s="60">
        <f t="shared" ref="B38:D38" si="9">B39</f>
        <v>3187260</v>
      </c>
      <c r="C38" s="60">
        <f t="shared" si="9"/>
        <v>3335920</v>
      </c>
      <c r="D38" s="60">
        <f t="shared" si="9"/>
        <v>148660</v>
      </c>
    </row>
    <row r="39" spans="1:4" x14ac:dyDescent="0.25">
      <c r="A39" s="11" t="s">
        <v>48</v>
      </c>
      <c r="B39" s="8">
        <v>3187260</v>
      </c>
      <c r="C39" s="8">
        <v>3335920</v>
      </c>
      <c r="D39" s="8">
        <f>C39-B39</f>
        <v>148660</v>
      </c>
    </row>
    <row r="40" spans="1:4" x14ac:dyDescent="0.25">
      <c r="A40" s="23" t="s">
        <v>97</v>
      </c>
      <c r="B40" s="60">
        <f t="shared" ref="B40:D40" si="10">B41</f>
        <v>2610390</v>
      </c>
      <c r="C40" s="60">
        <f t="shared" si="10"/>
        <v>3075000</v>
      </c>
      <c r="D40" s="60">
        <f t="shared" si="10"/>
        <v>464610</v>
      </c>
    </row>
    <row r="41" spans="1:4" x14ac:dyDescent="0.25">
      <c r="A41" s="11" t="s">
        <v>98</v>
      </c>
      <c r="B41" s="8">
        <v>2610390</v>
      </c>
      <c r="C41" s="8">
        <v>3075000</v>
      </c>
      <c r="D41" s="8">
        <f>C41-B41</f>
        <v>464610</v>
      </c>
    </row>
    <row r="42" spans="1:4" x14ac:dyDescent="0.25">
      <c r="A42" s="23" t="s">
        <v>104</v>
      </c>
      <c r="B42" s="60">
        <f t="shared" ref="B42:D42" si="11">B43+B44+B45</f>
        <v>32143860</v>
      </c>
      <c r="C42" s="60">
        <f t="shared" si="11"/>
        <v>29719953.849999998</v>
      </c>
      <c r="D42" s="60">
        <f t="shared" si="11"/>
        <v>-2423906.1500000013</v>
      </c>
    </row>
    <row r="43" spans="1:4" x14ac:dyDescent="0.25">
      <c r="A43" s="11" t="s">
        <v>99</v>
      </c>
      <c r="B43" s="8">
        <v>701000</v>
      </c>
      <c r="C43" s="8">
        <v>2870673.33</v>
      </c>
      <c r="D43" s="8">
        <f>C43-B43</f>
        <v>2169673.33</v>
      </c>
    </row>
    <row r="44" spans="1:4" x14ac:dyDescent="0.25">
      <c r="A44" s="11" t="s">
        <v>100</v>
      </c>
      <c r="B44" s="8">
        <v>27675100</v>
      </c>
      <c r="C44" s="8">
        <v>22145210.399999999</v>
      </c>
      <c r="D44" s="8">
        <f>C44-B44</f>
        <v>-5529889.6000000015</v>
      </c>
    </row>
    <row r="45" spans="1:4" x14ac:dyDescent="0.25">
      <c r="A45" s="11" t="s">
        <v>101</v>
      </c>
      <c r="B45" s="8">
        <v>3767760</v>
      </c>
      <c r="C45" s="69">
        <v>4704070.12</v>
      </c>
      <c r="D45" s="69">
        <f>C45-B45</f>
        <v>936310.12000000011</v>
      </c>
    </row>
    <row r="46" spans="1:4" x14ac:dyDescent="0.25">
      <c r="A46" s="23" t="s">
        <v>102</v>
      </c>
      <c r="B46" s="60">
        <f t="shared" ref="B46:D46" si="12">B47</f>
        <v>26550</v>
      </c>
      <c r="C46" s="60">
        <f t="shared" si="12"/>
        <v>28550</v>
      </c>
      <c r="D46" s="60">
        <f t="shared" si="12"/>
        <v>2000</v>
      </c>
    </row>
    <row r="47" spans="1:4" x14ac:dyDescent="0.25">
      <c r="A47" s="11" t="s">
        <v>103</v>
      </c>
      <c r="B47" s="8">
        <v>26550</v>
      </c>
      <c r="C47" s="8">
        <v>28550</v>
      </c>
      <c r="D47" s="8">
        <f>C47-B47</f>
        <v>2000</v>
      </c>
    </row>
  </sheetData>
  <mergeCells count="5">
    <mergeCell ref="A3:D3"/>
    <mergeCell ref="A5:D5"/>
    <mergeCell ref="A7:D7"/>
    <mergeCell ref="A28:D28"/>
    <mergeCell ref="A1:D1"/>
  </mergeCells>
  <phoneticPr fontId="21" type="noConversion"/>
  <pageMargins left="0.7" right="0.7" top="0.75" bottom="0.75" header="0.3" footer="0.3"/>
  <pageSetup paperSize="9" scale="57" orientation="portrait" r:id="rId1"/>
  <ignoredErrors>
    <ignoredError sqref="D15 D16:D19 D25 D21 D36:D40 D42 D46:D4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workbookViewId="0">
      <selection activeCell="F5" sqref="F5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2" customHeight="1" x14ac:dyDescent="0.25">
      <c r="A1" s="98" t="s">
        <v>122</v>
      </c>
      <c r="B1" s="98"/>
      <c r="C1" s="98"/>
      <c r="D1" s="98"/>
      <c r="E1" s="140"/>
      <c r="F1" s="140"/>
      <c r="G1" s="140"/>
      <c r="H1" s="140"/>
    </row>
    <row r="2" spans="1:8" ht="18" customHeight="1" x14ac:dyDescent="0.25">
      <c r="A2" s="4"/>
      <c r="B2" s="4"/>
      <c r="C2" s="4"/>
      <c r="D2" s="4"/>
    </row>
    <row r="3" spans="1:8" ht="15.75" x14ac:dyDescent="0.25">
      <c r="A3" s="98" t="s">
        <v>19</v>
      </c>
      <c r="B3" s="98"/>
      <c r="C3" s="108"/>
      <c r="D3" s="108"/>
    </row>
    <row r="4" spans="1:8" ht="18" x14ac:dyDescent="0.25">
      <c r="A4" s="4"/>
      <c r="B4" s="4"/>
      <c r="C4" s="5"/>
      <c r="D4" s="5"/>
    </row>
    <row r="5" spans="1:8" ht="18" customHeight="1" x14ac:dyDescent="0.25">
      <c r="A5" s="98" t="s">
        <v>4</v>
      </c>
      <c r="B5" s="99"/>
      <c r="C5" s="99"/>
      <c r="D5" s="99"/>
    </row>
    <row r="6" spans="1:8" ht="18" x14ac:dyDescent="0.25">
      <c r="A6" s="4"/>
      <c r="B6" s="4"/>
      <c r="C6" s="5"/>
      <c r="D6" s="5"/>
    </row>
    <row r="7" spans="1:8" ht="15.75" x14ac:dyDescent="0.25">
      <c r="A7" s="98" t="s">
        <v>14</v>
      </c>
      <c r="B7" s="113"/>
      <c r="C7" s="113"/>
      <c r="D7" s="113"/>
    </row>
    <row r="8" spans="1:8" ht="18" x14ac:dyDescent="0.25">
      <c r="A8" s="4"/>
      <c r="B8" s="4"/>
      <c r="C8" s="5"/>
      <c r="D8" s="5"/>
    </row>
    <row r="9" spans="1:8" x14ac:dyDescent="0.25">
      <c r="A9" s="17" t="s">
        <v>44</v>
      </c>
      <c r="B9" s="17" t="s">
        <v>32</v>
      </c>
      <c r="C9" s="17" t="s">
        <v>115</v>
      </c>
      <c r="D9" s="17" t="s">
        <v>114</v>
      </c>
    </row>
    <row r="10" spans="1:8" ht="15.75" customHeight="1" x14ac:dyDescent="0.25">
      <c r="A10" s="9" t="s">
        <v>15</v>
      </c>
      <c r="B10" s="47">
        <f t="shared" ref="B10:D10" si="0">B11</f>
        <v>29905330</v>
      </c>
      <c r="C10" s="47">
        <f t="shared" si="0"/>
        <v>37503161.170000002</v>
      </c>
      <c r="D10" s="47">
        <f t="shared" si="0"/>
        <v>7597831.1700000018</v>
      </c>
    </row>
    <row r="11" spans="1:8" ht="15.75" customHeight="1" x14ac:dyDescent="0.25">
      <c r="A11" s="9" t="s">
        <v>61</v>
      </c>
      <c r="B11" s="47">
        <f t="shared" ref="B11:D11" si="1">B12</f>
        <v>29905330</v>
      </c>
      <c r="C11" s="47">
        <f t="shared" si="1"/>
        <v>37503161.170000002</v>
      </c>
      <c r="D11" s="47">
        <f t="shared" si="1"/>
        <v>7597831.1700000018</v>
      </c>
    </row>
    <row r="12" spans="1:8" ht="25.5" x14ac:dyDescent="0.25">
      <c r="A12" s="14" t="s">
        <v>62</v>
      </c>
      <c r="B12" s="8">
        <v>29905330</v>
      </c>
      <c r="C12" s="8">
        <v>37503161.170000002</v>
      </c>
      <c r="D12" s="8">
        <f>C12-B12</f>
        <v>7597831.1700000018</v>
      </c>
    </row>
  </sheetData>
  <mergeCells count="4">
    <mergeCell ref="A3:D3"/>
    <mergeCell ref="A5:D5"/>
    <mergeCell ref="A7:D7"/>
    <mergeCell ref="A1:D1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workbookViewId="0">
      <selection activeCell="J9" sqref="J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8" ht="42" customHeight="1" x14ac:dyDescent="0.25">
      <c r="A1" s="98" t="s">
        <v>122</v>
      </c>
      <c r="B1" s="98"/>
      <c r="C1" s="98"/>
      <c r="D1" s="98"/>
      <c r="E1" s="98"/>
      <c r="F1" s="98"/>
      <c r="G1" s="140"/>
      <c r="H1" s="140"/>
    </row>
    <row r="2" spans="1:8" ht="18" customHeight="1" x14ac:dyDescent="0.25">
      <c r="A2" s="4"/>
      <c r="B2" s="4"/>
      <c r="C2" s="4"/>
      <c r="D2" s="4"/>
      <c r="E2" s="4"/>
      <c r="F2" s="4"/>
    </row>
    <row r="3" spans="1:8" ht="15.75" customHeight="1" x14ac:dyDescent="0.25">
      <c r="A3" s="98" t="s">
        <v>19</v>
      </c>
      <c r="B3" s="98"/>
      <c r="C3" s="98"/>
      <c r="D3" s="98"/>
      <c r="E3" s="98"/>
      <c r="F3" s="98"/>
    </row>
    <row r="4" spans="1:8" ht="18" x14ac:dyDescent="0.25">
      <c r="A4" s="4"/>
      <c r="B4" s="4"/>
      <c r="C4" s="4"/>
      <c r="D4" s="4"/>
      <c r="E4" s="5"/>
      <c r="F4" s="5"/>
    </row>
    <row r="5" spans="1:8" ht="18" customHeight="1" x14ac:dyDescent="0.25">
      <c r="A5" s="98" t="s">
        <v>49</v>
      </c>
      <c r="B5" s="98"/>
      <c r="C5" s="98"/>
      <c r="D5" s="98"/>
      <c r="E5" s="98"/>
      <c r="F5" s="98"/>
    </row>
    <row r="6" spans="1:8" ht="18" x14ac:dyDescent="0.25">
      <c r="A6" s="4"/>
      <c r="B6" s="4"/>
      <c r="C6" s="4"/>
      <c r="D6" s="4"/>
      <c r="E6" s="5"/>
      <c r="F6" s="5"/>
    </row>
    <row r="7" spans="1:8" x14ac:dyDescent="0.25">
      <c r="A7" s="17" t="s">
        <v>5</v>
      </c>
      <c r="B7" s="16" t="s">
        <v>6</v>
      </c>
      <c r="C7" s="16" t="s">
        <v>31</v>
      </c>
      <c r="D7" s="17" t="s">
        <v>32</v>
      </c>
      <c r="E7" s="17" t="s">
        <v>115</v>
      </c>
      <c r="F7" s="17" t="s">
        <v>114</v>
      </c>
    </row>
    <row r="8" spans="1:8" x14ac:dyDescent="0.25">
      <c r="A8" s="35"/>
      <c r="B8" s="36"/>
      <c r="C8" s="34" t="s">
        <v>51</v>
      </c>
      <c r="D8" s="47">
        <f t="shared" ref="D8:F9" si="0">D9</f>
        <v>0</v>
      </c>
      <c r="E8" s="47">
        <f t="shared" si="0"/>
        <v>0</v>
      </c>
      <c r="F8" s="47">
        <f t="shared" si="0"/>
        <v>0</v>
      </c>
    </row>
    <row r="9" spans="1:8" ht="25.5" x14ac:dyDescent="0.25">
      <c r="A9" s="9">
        <v>8</v>
      </c>
      <c r="B9" s="9"/>
      <c r="C9" s="9" t="s">
        <v>16</v>
      </c>
      <c r="D9" s="47">
        <f t="shared" si="0"/>
        <v>0</v>
      </c>
      <c r="E9" s="47">
        <f t="shared" si="0"/>
        <v>0</v>
      </c>
      <c r="F9" s="47">
        <f t="shared" ref="F9" si="1">F10</f>
        <v>0</v>
      </c>
    </row>
    <row r="10" spans="1:8" x14ac:dyDescent="0.25">
      <c r="A10" s="9"/>
      <c r="B10" s="13">
        <v>84</v>
      </c>
      <c r="C10" s="13" t="s">
        <v>23</v>
      </c>
      <c r="D10" s="8">
        <v>0</v>
      </c>
      <c r="E10" s="8">
        <v>0</v>
      </c>
      <c r="F10" s="8">
        <f>E10-D10</f>
        <v>0</v>
      </c>
    </row>
    <row r="11" spans="1:8" x14ac:dyDescent="0.25">
      <c r="A11" s="9"/>
      <c r="B11" s="13"/>
      <c r="C11" s="38"/>
      <c r="D11" s="8"/>
      <c r="E11" s="8"/>
      <c r="F11" s="8"/>
    </row>
    <row r="12" spans="1:8" x14ac:dyDescent="0.25">
      <c r="A12" s="9"/>
      <c r="B12" s="13"/>
      <c r="C12" s="34" t="s">
        <v>54</v>
      </c>
      <c r="D12" s="47">
        <f t="shared" ref="D12:F12" si="2">D13</f>
        <v>0</v>
      </c>
      <c r="E12" s="47">
        <f t="shared" si="2"/>
        <v>0</v>
      </c>
      <c r="F12" s="47">
        <f t="shared" si="2"/>
        <v>0</v>
      </c>
    </row>
    <row r="13" spans="1:8" ht="25.5" x14ac:dyDescent="0.25">
      <c r="A13" s="12">
        <v>5</v>
      </c>
      <c r="B13" s="12"/>
      <c r="C13" s="21" t="s">
        <v>17</v>
      </c>
      <c r="D13" s="47">
        <f t="shared" ref="D13" si="3">D14</f>
        <v>0</v>
      </c>
      <c r="E13" s="47">
        <f t="shared" ref="E13" si="4">E14</f>
        <v>0</v>
      </c>
      <c r="F13" s="47">
        <f t="shared" ref="F13" si="5">F14</f>
        <v>0</v>
      </c>
    </row>
    <row r="14" spans="1:8" ht="25.5" x14ac:dyDescent="0.25">
      <c r="A14" s="13"/>
      <c r="B14" s="13">
        <v>54</v>
      </c>
      <c r="C14" s="22" t="s">
        <v>24</v>
      </c>
      <c r="D14" s="8">
        <v>0</v>
      </c>
      <c r="E14" s="8">
        <v>0</v>
      </c>
      <c r="F14" s="8">
        <f>E14-D14</f>
        <v>0</v>
      </c>
    </row>
  </sheetData>
  <mergeCells count="3">
    <mergeCell ref="A3:F3"/>
    <mergeCell ref="A5:F5"/>
    <mergeCell ref="A1:F1"/>
  </mergeCells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8"/>
  <sheetViews>
    <sheetView workbookViewId="0">
      <selection sqref="A1:D1"/>
    </sheetView>
  </sheetViews>
  <sheetFormatPr defaultRowHeight="15" x14ac:dyDescent="0.25"/>
  <cols>
    <col min="1" max="4" width="25.28515625" customWidth="1"/>
  </cols>
  <sheetData>
    <row r="1" spans="1:8" ht="42" customHeight="1" x14ac:dyDescent="0.25">
      <c r="A1" s="98" t="s">
        <v>122</v>
      </c>
      <c r="B1" s="98"/>
      <c r="C1" s="98"/>
      <c r="D1" s="98"/>
      <c r="E1" s="140"/>
      <c r="F1" s="140"/>
      <c r="G1" s="140"/>
      <c r="H1" s="140"/>
    </row>
    <row r="2" spans="1:8" ht="18" customHeight="1" x14ac:dyDescent="0.25">
      <c r="A2" s="4"/>
      <c r="B2" s="4"/>
      <c r="C2" s="4"/>
      <c r="D2" s="4"/>
    </row>
    <row r="3" spans="1:8" ht="15.75" customHeight="1" x14ac:dyDescent="0.25">
      <c r="A3" s="98" t="s">
        <v>19</v>
      </c>
      <c r="B3" s="98"/>
      <c r="C3" s="98"/>
      <c r="D3" s="98"/>
    </row>
    <row r="4" spans="1:8" ht="18" x14ac:dyDescent="0.25">
      <c r="A4" s="4"/>
      <c r="B4" s="4"/>
      <c r="C4" s="5"/>
      <c r="D4" s="5"/>
    </row>
    <row r="5" spans="1:8" ht="18" customHeight="1" x14ac:dyDescent="0.25">
      <c r="A5" s="98" t="s">
        <v>50</v>
      </c>
      <c r="B5" s="98"/>
      <c r="C5" s="98"/>
      <c r="D5" s="98"/>
    </row>
    <row r="6" spans="1:8" ht="18" x14ac:dyDescent="0.25">
      <c r="A6" s="4"/>
      <c r="B6" s="4"/>
      <c r="C6" s="5"/>
      <c r="D6" s="5"/>
    </row>
    <row r="7" spans="1:8" x14ac:dyDescent="0.25">
      <c r="A7" s="16" t="s">
        <v>44</v>
      </c>
      <c r="B7" s="17" t="s">
        <v>32</v>
      </c>
      <c r="C7" s="17" t="s">
        <v>115</v>
      </c>
      <c r="D7" s="17" t="s">
        <v>114</v>
      </c>
    </row>
    <row r="8" spans="1:8" x14ac:dyDescent="0.25">
      <c r="A8" s="9" t="s">
        <v>51</v>
      </c>
      <c r="B8" s="60">
        <f t="shared" ref="B8:D9" si="0">B9</f>
        <v>0</v>
      </c>
      <c r="C8" s="60">
        <f t="shared" si="0"/>
        <v>0</v>
      </c>
      <c r="D8" s="60">
        <f t="shared" si="0"/>
        <v>0</v>
      </c>
    </row>
    <row r="9" spans="1:8" ht="25.5" x14ac:dyDescent="0.25">
      <c r="A9" s="9" t="s">
        <v>52</v>
      </c>
      <c r="B9" s="60">
        <f t="shared" si="0"/>
        <v>0</v>
      </c>
      <c r="C9" s="60">
        <f t="shared" si="0"/>
        <v>0</v>
      </c>
      <c r="D9" s="60">
        <f t="shared" si="0"/>
        <v>0</v>
      </c>
    </row>
    <row r="10" spans="1:8" ht="25.5" x14ac:dyDescent="0.25">
      <c r="A10" s="14" t="s">
        <v>53</v>
      </c>
      <c r="B10" s="8">
        <v>0</v>
      </c>
      <c r="C10" s="8">
        <v>0</v>
      </c>
      <c r="D10" s="8">
        <f>C10-B10</f>
        <v>0</v>
      </c>
    </row>
    <row r="11" spans="1:8" x14ac:dyDescent="0.25">
      <c r="A11" s="14"/>
      <c r="B11" s="8"/>
      <c r="C11" s="8"/>
      <c r="D11" s="8"/>
    </row>
    <row r="12" spans="1:8" x14ac:dyDescent="0.25">
      <c r="A12" s="9" t="s">
        <v>54</v>
      </c>
      <c r="B12" s="60">
        <f t="shared" ref="B12:D12" si="1">B13+B15+B17</f>
        <v>0</v>
      </c>
      <c r="C12" s="60">
        <f t="shared" si="1"/>
        <v>0</v>
      </c>
      <c r="D12" s="60">
        <f t="shared" si="1"/>
        <v>0</v>
      </c>
    </row>
    <row r="13" spans="1:8" x14ac:dyDescent="0.25">
      <c r="A13" s="83" t="s">
        <v>45</v>
      </c>
      <c r="B13" s="84">
        <f t="shared" ref="B13:D13" si="2">B14+B16+B18</f>
        <v>0</v>
      </c>
      <c r="C13" s="84">
        <f t="shared" si="2"/>
        <v>0</v>
      </c>
      <c r="D13" s="84">
        <f t="shared" si="2"/>
        <v>0</v>
      </c>
    </row>
    <row r="14" spans="1:8" x14ac:dyDescent="0.25">
      <c r="A14" s="68" t="s">
        <v>95</v>
      </c>
      <c r="B14" s="69">
        <v>0</v>
      </c>
      <c r="C14" s="69">
        <v>0</v>
      </c>
      <c r="D14" s="70">
        <f>C14-B14</f>
        <v>0</v>
      </c>
    </row>
    <row r="15" spans="1:8" x14ac:dyDescent="0.25">
      <c r="A15" s="83" t="s">
        <v>47</v>
      </c>
      <c r="B15" s="84">
        <f t="shared" ref="B15:D15" si="3">B16</f>
        <v>0</v>
      </c>
      <c r="C15" s="84">
        <f t="shared" si="3"/>
        <v>0</v>
      </c>
      <c r="D15" s="84">
        <f t="shared" si="3"/>
        <v>0</v>
      </c>
    </row>
    <row r="16" spans="1:8" x14ac:dyDescent="0.25">
      <c r="A16" s="68" t="s">
        <v>48</v>
      </c>
      <c r="B16" s="71">
        <v>0</v>
      </c>
      <c r="C16" s="71">
        <v>0</v>
      </c>
      <c r="D16" s="72">
        <f>C16-B16</f>
        <v>0</v>
      </c>
    </row>
    <row r="17" spans="1:4" ht="25.5" x14ac:dyDescent="0.25">
      <c r="A17" s="83" t="s">
        <v>52</v>
      </c>
      <c r="B17" s="84">
        <f t="shared" ref="B17:D17" si="4">B18</f>
        <v>0</v>
      </c>
      <c r="C17" s="84">
        <f t="shared" si="4"/>
        <v>0</v>
      </c>
      <c r="D17" s="84">
        <f t="shared" si="4"/>
        <v>0</v>
      </c>
    </row>
    <row r="18" spans="1:4" x14ac:dyDescent="0.25">
      <c r="A18" s="68" t="s">
        <v>111</v>
      </c>
      <c r="B18" s="71">
        <v>0</v>
      </c>
      <c r="C18" s="71">
        <v>0</v>
      </c>
      <c r="D18" s="72">
        <f>C18-B18</f>
        <v>0</v>
      </c>
    </row>
  </sheetData>
  <mergeCells count="3">
    <mergeCell ref="A3:D3"/>
    <mergeCell ref="A5:D5"/>
    <mergeCell ref="A1:D1"/>
  </mergeCells>
  <phoneticPr fontId="21" type="noConversion"/>
  <pageMargins left="0.7" right="0.7" top="0.75" bottom="0.75" header="0.3" footer="0.3"/>
  <pageSetup paperSize="9" scale="95" orientation="landscape" r:id="rId1"/>
  <ignoredErrors>
    <ignoredError sqref="D15:D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79"/>
  <sheetViews>
    <sheetView tabSelected="1" zoomScaleNormal="100" workbookViewId="0">
      <selection activeCell="J7" sqref="J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5.5703125" customWidth="1"/>
    <col min="5" max="6" width="25.28515625" customWidth="1"/>
    <col min="7" max="7" width="28" customWidth="1"/>
  </cols>
  <sheetData>
    <row r="1" spans="1:8" ht="42" customHeight="1" x14ac:dyDescent="0.25">
      <c r="A1" s="98" t="s">
        <v>122</v>
      </c>
      <c r="B1" s="98"/>
      <c r="C1" s="98"/>
      <c r="D1" s="98"/>
      <c r="E1" s="98"/>
      <c r="F1" s="98"/>
      <c r="G1" s="98"/>
      <c r="H1" s="140"/>
    </row>
    <row r="2" spans="1:8" ht="18" x14ac:dyDescent="0.25">
      <c r="A2" s="4"/>
      <c r="B2" s="4"/>
      <c r="C2" s="4"/>
      <c r="D2" s="4"/>
      <c r="E2" s="4"/>
      <c r="F2" s="5"/>
      <c r="G2" s="5"/>
    </row>
    <row r="3" spans="1:8" ht="18" customHeight="1" x14ac:dyDescent="0.25">
      <c r="A3" s="98" t="s">
        <v>18</v>
      </c>
      <c r="B3" s="99"/>
      <c r="C3" s="99"/>
      <c r="D3" s="99"/>
      <c r="E3" s="99"/>
      <c r="F3" s="99"/>
      <c r="G3" s="99"/>
    </row>
    <row r="4" spans="1:8" ht="18" x14ac:dyDescent="0.25">
      <c r="A4" s="4"/>
      <c r="B4" s="4"/>
      <c r="C4" s="4"/>
      <c r="D4" s="4"/>
      <c r="E4" s="4"/>
      <c r="F4" s="5"/>
      <c r="G4" s="5"/>
    </row>
    <row r="5" spans="1:8" x14ac:dyDescent="0.25">
      <c r="A5" s="123" t="s">
        <v>20</v>
      </c>
      <c r="B5" s="124"/>
      <c r="C5" s="125"/>
      <c r="D5" s="16" t="s">
        <v>21</v>
      </c>
      <c r="E5" s="87" t="s">
        <v>32</v>
      </c>
      <c r="F5" s="87" t="s">
        <v>115</v>
      </c>
      <c r="G5" s="87" t="s">
        <v>114</v>
      </c>
    </row>
    <row r="6" spans="1:8" s="49" customFormat="1" ht="25.5" x14ac:dyDescent="0.25">
      <c r="A6" s="114" t="s">
        <v>87</v>
      </c>
      <c r="B6" s="115"/>
      <c r="C6" s="116"/>
      <c r="D6" s="25" t="s">
        <v>88</v>
      </c>
      <c r="E6" s="75">
        <f t="shared" ref="E6:G6" si="0">E7</f>
        <v>38046330</v>
      </c>
      <c r="F6" s="75">
        <f t="shared" si="0"/>
        <v>45299843.169999994</v>
      </c>
      <c r="G6" s="75">
        <f t="shared" si="0"/>
        <v>7253513.169999999</v>
      </c>
    </row>
    <row r="7" spans="1:8" s="49" customFormat="1" ht="25.5" x14ac:dyDescent="0.25">
      <c r="A7" s="114" t="s">
        <v>89</v>
      </c>
      <c r="B7" s="115"/>
      <c r="C7" s="116"/>
      <c r="D7" s="25" t="s">
        <v>90</v>
      </c>
      <c r="E7" s="75">
        <f>E11+E16+E26+E31+E38+E44+E52+E8</f>
        <v>38046330</v>
      </c>
      <c r="F7" s="75">
        <f>F11+F16+F26+F31+F38+F44+F52+F8</f>
        <v>45299843.169999994</v>
      </c>
      <c r="G7" s="75">
        <f>G11+G16+G26+G31+G38+G44+G52+G8</f>
        <v>7253513.169999999</v>
      </c>
    </row>
    <row r="8" spans="1:8" s="49" customFormat="1" x14ac:dyDescent="0.25">
      <c r="A8" s="117" t="s">
        <v>120</v>
      </c>
      <c r="B8" s="118"/>
      <c r="C8" s="119"/>
      <c r="D8" s="54" t="s">
        <v>119</v>
      </c>
      <c r="E8" s="73">
        <f>E9</f>
        <v>0</v>
      </c>
      <c r="F8" s="73">
        <f t="shared" ref="F8:G8" si="1">F9</f>
        <v>466419.32</v>
      </c>
      <c r="G8" s="73">
        <f t="shared" si="1"/>
        <v>466419.32</v>
      </c>
    </row>
    <row r="9" spans="1:8" s="49" customFormat="1" ht="25.5" x14ac:dyDescent="0.25">
      <c r="A9" s="114">
        <v>4</v>
      </c>
      <c r="B9" s="115"/>
      <c r="C9" s="116"/>
      <c r="D9" s="25" t="s">
        <v>12</v>
      </c>
      <c r="E9" s="75">
        <f>E10</f>
        <v>0</v>
      </c>
      <c r="F9" s="75">
        <f t="shared" ref="F9:G9" si="2">F10</f>
        <v>466419.32</v>
      </c>
      <c r="G9" s="75">
        <f t="shared" si="2"/>
        <v>466419.32</v>
      </c>
    </row>
    <row r="10" spans="1:8" s="49" customFormat="1" ht="25.5" x14ac:dyDescent="0.25">
      <c r="A10" s="62">
        <v>45</v>
      </c>
      <c r="B10" s="63"/>
      <c r="C10" s="64"/>
      <c r="D10" s="24" t="s">
        <v>106</v>
      </c>
      <c r="E10" s="71">
        <v>0</v>
      </c>
      <c r="F10" s="71">
        <v>466419.32</v>
      </c>
      <c r="G10" s="71">
        <f>F10-E10</f>
        <v>466419.32</v>
      </c>
    </row>
    <row r="11" spans="1:8" s="55" customFormat="1" x14ac:dyDescent="0.25">
      <c r="A11" s="117" t="s">
        <v>75</v>
      </c>
      <c r="B11" s="118"/>
      <c r="C11" s="119"/>
      <c r="D11" s="54" t="s">
        <v>76</v>
      </c>
      <c r="E11" s="73">
        <f>E12+E14</f>
        <v>78270</v>
      </c>
      <c r="F11" s="73">
        <f>F12+F14</f>
        <v>33000</v>
      </c>
      <c r="G11" s="73">
        <f>G12+G14</f>
        <v>-45270</v>
      </c>
    </row>
    <row r="12" spans="1:8" s="49" customFormat="1" x14ac:dyDescent="0.25">
      <c r="A12" s="114">
        <v>3</v>
      </c>
      <c r="B12" s="115"/>
      <c r="C12" s="116"/>
      <c r="D12" s="25" t="s">
        <v>10</v>
      </c>
      <c r="E12" s="74">
        <f>E13</f>
        <v>65000</v>
      </c>
      <c r="F12" s="74">
        <f t="shared" ref="F12:G12" si="3">F13</f>
        <v>20000</v>
      </c>
      <c r="G12" s="74">
        <f t="shared" si="3"/>
        <v>-45000</v>
      </c>
    </row>
    <row r="13" spans="1:8" x14ac:dyDescent="0.25">
      <c r="A13" s="120">
        <v>32</v>
      </c>
      <c r="B13" s="121"/>
      <c r="C13" s="122"/>
      <c r="D13" s="24" t="s">
        <v>22</v>
      </c>
      <c r="E13" s="71">
        <v>65000</v>
      </c>
      <c r="F13" s="71">
        <v>20000</v>
      </c>
      <c r="G13" s="71">
        <f>F13-E13</f>
        <v>-45000</v>
      </c>
    </row>
    <row r="14" spans="1:8" s="49" customFormat="1" ht="25.5" x14ac:dyDescent="0.25">
      <c r="A14" s="114">
        <v>4</v>
      </c>
      <c r="B14" s="115"/>
      <c r="C14" s="116"/>
      <c r="D14" s="25" t="s">
        <v>12</v>
      </c>
      <c r="E14" s="75">
        <f>E15</f>
        <v>13270</v>
      </c>
      <c r="F14" s="75">
        <f t="shared" ref="F14:G14" si="4">F15</f>
        <v>13000</v>
      </c>
      <c r="G14" s="75">
        <f t="shared" si="4"/>
        <v>-270</v>
      </c>
    </row>
    <row r="15" spans="1:8" ht="25.5" x14ac:dyDescent="0.25">
      <c r="A15" s="120">
        <v>42</v>
      </c>
      <c r="B15" s="121"/>
      <c r="C15" s="122"/>
      <c r="D15" s="24" t="s">
        <v>30</v>
      </c>
      <c r="E15" s="71">
        <v>13270</v>
      </c>
      <c r="F15" s="71">
        <v>13000</v>
      </c>
      <c r="G15" s="71">
        <f>F15-E15</f>
        <v>-270</v>
      </c>
    </row>
    <row r="16" spans="1:8" s="55" customFormat="1" x14ac:dyDescent="0.25">
      <c r="A16" s="53" t="s">
        <v>68</v>
      </c>
      <c r="B16" s="56"/>
      <c r="C16" s="57"/>
      <c r="D16" s="54" t="s">
        <v>69</v>
      </c>
      <c r="E16" s="73">
        <f>E17+E23</f>
        <v>3187260</v>
      </c>
      <c r="F16" s="73">
        <f>F17+F23</f>
        <v>3335920</v>
      </c>
      <c r="G16" s="73">
        <f>G17+G23</f>
        <v>148660.00000000006</v>
      </c>
    </row>
    <row r="17" spans="1:7" s="49" customFormat="1" x14ac:dyDescent="0.25">
      <c r="A17" s="114">
        <v>3</v>
      </c>
      <c r="B17" s="115"/>
      <c r="C17" s="116"/>
      <c r="D17" s="25" t="s">
        <v>10</v>
      </c>
      <c r="E17" s="75">
        <f>E18+E19+E20+E21+E22</f>
        <v>3010710</v>
      </c>
      <c r="F17" s="75">
        <f t="shared" ref="F17" si="5">F18+F19+F20+F21+F22</f>
        <v>3234804.73</v>
      </c>
      <c r="G17" s="75">
        <f>G18+G19+G20+G21+G22</f>
        <v>224094.73000000007</v>
      </c>
    </row>
    <row r="18" spans="1:7" x14ac:dyDescent="0.25">
      <c r="A18" s="120">
        <v>31</v>
      </c>
      <c r="B18" s="121"/>
      <c r="C18" s="122"/>
      <c r="D18" s="24" t="s">
        <v>11</v>
      </c>
      <c r="E18" s="71">
        <v>1580975</v>
      </c>
      <c r="F18" s="71">
        <v>1818659.6</v>
      </c>
      <c r="G18" s="71">
        <f t="shared" ref="G18:G22" si="6">F18-E18</f>
        <v>237684.60000000009</v>
      </c>
    </row>
    <row r="19" spans="1:7" x14ac:dyDescent="0.25">
      <c r="A19" s="120">
        <v>32</v>
      </c>
      <c r="B19" s="121"/>
      <c r="C19" s="122"/>
      <c r="D19" s="24" t="s">
        <v>22</v>
      </c>
      <c r="E19" s="71">
        <v>1345105</v>
      </c>
      <c r="F19" s="71">
        <v>1328914.21</v>
      </c>
      <c r="G19" s="71">
        <f t="shared" si="6"/>
        <v>-16190.790000000037</v>
      </c>
    </row>
    <row r="20" spans="1:7" x14ac:dyDescent="0.25">
      <c r="A20" s="120">
        <v>34</v>
      </c>
      <c r="B20" s="121"/>
      <c r="C20" s="122"/>
      <c r="D20" s="10" t="s">
        <v>82</v>
      </c>
      <c r="E20" s="71">
        <v>84630</v>
      </c>
      <c r="F20" s="71">
        <v>85730</v>
      </c>
      <c r="G20" s="71">
        <f t="shared" si="6"/>
        <v>1100</v>
      </c>
    </row>
    <row r="21" spans="1:7" ht="25.5" x14ac:dyDescent="0.25">
      <c r="A21" s="62">
        <v>36</v>
      </c>
      <c r="B21" s="63"/>
      <c r="C21" s="64"/>
      <c r="D21" s="88" t="s">
        <v>117</v>
      </c>
      <c r="E21" s="71">
        <v>0</v>
      </c>
      <c r="F21" s="71">
        <v>0.92</v>
      </c>
      <c r="G21" s="71">
        <f t="shared" si="6"/>
        <v>0.92</v>
      </c>
    </row>
    <row r="22" spans="1:7" x14ac:dyDescent="0.25">
      <c r="A22" s="62">
        <v>38</v>
      </c>
      <c r="B22" s="63"/>
      <c r="C22" s="64"/>
      <c r="D22" s="88" t="s">
        <v>83</v>
      </c>
      <c r="E22" s="71">
        <v>0</v>
      </c>
      <c r="F22" s="71">
        <v>1500</v>
      </c>
      <c r="G22" s="71">
        <f t="shared" si="6"/>
        <v>1500</v>
      </c>
    </row>
    <row r="23" spans="1:7" s="49" customFormat="1" ht="25.5" x14ac:dyDescent="0.25">
      <c r="A23" s="114">
        <v>4</v>
      </c>
      <c r="B23" s="115"/>
      <c r="C23" s="116"/>
      <c r="D23" s="25" t="s">
        <v>12</v>
      </c>
      <c r="E23" s="75">
        <f>E24+E25</f>
        <v>176550</v>
      </c>
      <c r="F23" s="75">
        <f t="shared" ref="F23:G23" si="7">F24+F25</f>
        <v>101115.27</v>
      </c>
      <c r="G23" s="75">
        <f t="shared" si="7"/>
        <v>-75434.73</v>
      </c>
    </row>
    <row r="24" spans="1:7" ht="25.5" x14ac:dyDescent="0.25">
      <c r="A24" s="120">
        <v>41</v>
      </c>
      <c r="B24" s="121"/>
      <c r="C24" s="122"/>
      <c r="D24" s="22" t="s">
        <v>13</v>
      </c>
      <c r="E24" s="71">
        <v>1120</v>
      </c>
      <c r="F24" s="71">
        <v>1250</v>
      </c>
      <c r="G24" s="71">
        <f t="shared" ref="G24:G25" si="8">F24-E24</f>
        <v>130</v>
      </c>
    </row>
    <row r="25" spans="1:7" ht="25.5" x14ac:dyDescent="0.25">
      <c r="A25" s="120">
        <v>42</v>
      </c>
      <c r="B25" s="121"/>
      <c r="C25" s="122"/>
      <c r="D25" s="24" t="s">
        <v>30</v>
      </c>
      <c r="E25" s="71">
        <v>175430</v>
      </c>
      <c r="F25" s="71">
        <v>99865.27</v>
      </c>
      <c r="G25" s="71">
        <f t="shared" si="8"/>
        <v>-75564.73</v>
      </c>
    </row>
    <row r="26" spans="1:7" s="55" customFormat="1" x14ac:dyDescent="0.25">
      <c r="A26" s="53" t="s">
        <v>71</v>
      </c>
      <c r="B26" s="56"/>
      <c r="C26" s="57"/>
      <c r="D26" s="54" t="s">
        <v>72</v>
      </c>
      <c r="E26" s="73">
        <f>E27</f>
        <v>2610390</v>
      </c>
      <c r="F26" s="73">
        <f t="shared" ref="F26:G26" si="9">F27</f>
        <v>3075000</v>
      </c>
      <c r="G26" s="73">
        <f t="shared" si="9"/>
        <v>464610</v>
      </c>
    </row>
    <row r="27" spans="1:7" s="49" customFormat="1" x14ac:dyDescent="0.25">
      <c r="A27" s="114">
        <v>3</v>
      </c>
      <c r="B27" s="115"/>
      <c r="C27" s="116"/>
      <c r="D27" s="25" t="s">
        <v>10</v>
      </c>
      <c r="E27" s="75">
        <f>E28+E29+E30</f>
        <v>2610390</v>
      </c>
      <c r="F27" s="75">
        <f t="shared" ref="F27:G27" si="10">F28+F29+F30</f>
        <v>3075000</v>
      </c>
      <c r="G27" s="75">
        <f t="shared" si="10"/>
        <v>464610</v>
      </c>
    </row>
    <row r="28" spans="1:7" x14ac:dyDescent="0.25">
      <c r="A28" s="120">
        <v>31</v>
      </c>
      <c r="B28" s="121"/>
      <c r="C28" s="122"/>
      <c r="D28" s="24" t="s">
        <v>11</v>
      </c>
      <c r="E28" s="71">
        <v>1942950</v>
      </c>
      <c r="F28" s="71">
        <v>2424640</v>
      </c>
      <c r="G28" s="71">
        <f t="shared" ref="G28:G30" si="11">F28-E28</f>
        <v>481690</v>
      </c>
    </row>
    <row r="29" spans="1:7" x14ac:dyDescent="0.25">
      <c r="A29" s="120">
        <v>32</v>
      </c>
      <c r="B29" s="121"/>
      <c r="C29" s="122"/>
      <c r="D29" s="24" t="s">
        <v>22</v>
      </c>
      <c r="E29" s="71">
        <v>667040</v>
      </c>
      <c r="F29" s="71">
        <v>650360</v>
      </c>
      <c r="G29" s="71">
        <f t="shared" si="11"/>
        <v>-16680</v>
      </c>
    </row>
    <row r="30" spans="1:7" x14ac:dyDescent="0.25">
      <c r="A30" s="120">
        <v>38</v>
      </c>
      <c r="B30" s="121"/>
      <c r="C30" s="122"/>
      <c r="D30" s="10" t="s">
        <v>83</v>
      </c>
      <c r="E30" s="71">
        <v>400</v>
      </c>
      <c r="F30" s="71">
        <v>0</v>
      </c>
      <c r="G30" s="71">
        <f t="shared" si="11"/>
        <v>-400</v>
      </c>
    </row>
    <row r="31" spans="1:7" s="55" customFormat="1" x14ac:dyDescent="0.25">
      <c r="A31" s="53" t="s">
        <v>63</v>
      </c>
      <c r="B31" s="56"/>
      <c r="C31" s="57"/>
      <c r="D31" s="54" t="s">
        <v>64</v>
      </c>
      <c r="E31" s="73">
        <f>E32+E35</f>
        <v>701000</v>
      </c>
      <c r="F31" s="73">
        <f>F32+F35</f>
        <v>2870673.33</v>
      </c>
      <c r="G31" s="73">
        <f>G32+G35</f>
        <v>2169673.33</v>
      </c>
    </row>
    <row r="32" spans="1:7" s="49" customFormat="1" x14ac:dyDescent="0.25">
      <c r="A32" s="114">
        <v>3</v>
      </c>
      <c r="B32" s="115"/>
      <c r="C32" s="116"/>
      <c r="D32" s="25" t="s">
        <v>10</v>
      </c>
      <c r="E32" s="75">
        <f>E33+E34</f>
        <v>701000</v>
      </c>
      <c r="F32" s="75">
        <f>F33+F34</f>
        <v>327080</v>
      </c>
      <c r="G32" s="75">
        <f>G33+G34</f>
        <v>-373920</v>
      </c>
    </row>
    <row r="33" spans="1:7" x14ac:dyDescent="0.25">
      <c r="A33" s="120">
        <v>31</v>
      </c>
      <c r="B33" s="121"/>
      <c r="C33" s="122"/>
      <c r="D33" s="24" t="s">
        <v>11</v>
      </c>
      <c r="E33" s="71">
        <v>26000</v>
      </c>
      <c r="F33" s="71">
        <v>440</v>
      </c>
      <c r="G33" s="71">
        <f>F33-E33</f>
        <v>-25560</v>
      </c>
    </row>
    <row r="34" spans="1:7" x14ac:dyDescent="0.25">
      <c r="A34" s="120">
        <v>32</v>
      </c>
      <c r="B34" s="121"/>
      <c r="C34" s="122"/>
      <c r="D34" s="24" t="s">
        <v>22</v>
      </c>
      <c r="E34" s="71">
        <v>675000</v>
      </c>
      <c r="F34" s="71">
        <v>326640</v>
      </c>
      <c r="G34" s="71">
        <f>F34-E34</f>
        <v>-348360</v>
      </c>
    </row>
    <row r="35" spans="1:7" s="49" customFormat="1" ht="25.5" x14ac:dyDescent="0.25">
      <c r="A35" s="114">
        <v>4</v>
      </c>
      <c r="B35" s="115"/>
      <c r="C35" s="116"/>
      <c r="D35" s="25" t="s">
        <v>12</v>
      </c>
      <c r="E35" s="75">
        <f>E36+E37</f>
        <v>0</v>
      </c>
      <c r="F35" s="75">
        <f t="shared" ref="F35:G35" si="12">F36+F37</f>
        <v>2543593.33</v>
      </c>
      <c r="G35" s="75">
        <f t="shared" si="12"/>
        <v>2543593.33</v>
      </c>
    </row>
    <row r="36" spans="1:7" ht="25.5" x14ac:dyDescent="0.25">
      <c r="A36" s="120">
        <v>42</v>
      </c>
      <c r="B36" s="121"/>
      <c r="C36" s="122"/>
      <c r="D36" s="24" t="s">
        <v>30</v>
      </c>
      <c r="E36" s="94">
        <v>0</v>
      </c>
      <c r="F36" s="94">
        <v>43593.33</v>
      </c>
      <c r="G36" s="95">
        <f>F36-E36</f>
        <v>43593.33</v>
      </c>
    </row>
    <row r="37" spans="1:7" ht="25.5" x14ac:dyDescent="0.25">
      <c r="A37" s="62">
        <v>45</v>
      </c>
      <c r="B37" s="63"/>
      <c r="C37" s="64"/>
      <c r="D37" s="24" t="s">
        <v>106</v>
      </c>
      <c r="E37" s="71">
        <v>0</v>
      </c>
      <c r="F37" s="71">
        <v>2500000</v>
      </c>
      <c r="G37" s="72">
        <f>F37-E37</f>
        <v>2500000</v>
      </c>
    </row>
    <row r="38" spans="1:7" s="55" customFormat="1" x14ac:dyDescent="0.25">
      <c r="A38" s="53" t="s">
        <v>79</v>
      </c>
      <c r="B38" s="56"/>
      <c r="C38" s="57"/>
      <c r="D38" s="54" t="s">
        <v>80</v>
      </c>
      <c r="E38" s="73">
        <f>E39+E42</f>
        <v>27675100</v>
      </c>
      <c r="F38" s="73">
        <f>F39+F42</f>
        <v>30786210.399999999</v>
      </c>
      <c r="G38" s="73">
        <f t="shared" ref="G38" si="13">G39+G42</f>
        <v>3111110.3999999985</v>
      </c>
    </row>
    <row r="39" spans="1:7" s="49" customFormat="1" x14ac:dyDescent="0.25">
      <c r="A39" s="114">
        <v>3</v>
      </c>
      <c r="B39" s="115"/>
      <c r="C39" s="116"/>
      <c r="D39" s="25" t="s">
        <v>10</v>
      </c>
      <c r="E39" s="75">
        <f>E40+E41</f>
        <v>19034100</v>
      </c>
      <c r="F39" s="75">
        <f t="shared" ref="F39:G39" si="14">F40+F41</f>
        <v>22145210.399999999</v>
      </c>
      <c r="G39" s="75">
        <f t="shared" si="14"/>
        <v>3111110.3999999985</v>
      </c>
    </row>
    <row r="40" spans="1:7" x14ac:dyDescent="0.25">
      <c r="A40" s="120">
        <v>31</v>
      </c>
      <c r="B40" s="121"/>
      <c r="C40" s="122"/>
      <c r="D40" s="24" t="s">
        <v>11</v>
      </c>
      <c r="E40" s="71">
        <v>16106015</v>
      </c>
      <c r="F40" s="71">
        <v>19352600.399999999</v>
      </c>
      <c r="G40" s="71">
        <f>F40-E40</f>
        <v>3246585.3999999985</v>
      </c>
    </row>
    <row r="41" spans="1:7" x14ac:dyDescent="0.25">
      <c r="A41" s="120">
        <v>32</v>
      </c>
      <c r="B41" s="121"/>
      <c r="C41" s="122"/>
      <c r="D41" s="24" t="s">
        <v>22</v>
      </c>
      <c r="E41" s="71">
        <v>2928085</v>
      </c>
      <c r="F41" s="71">
        <v>2792610</v>
      </c>
      <c r="G41" s="71">
        <f>F41-E41</f>
        <v>-135475</v>
      </c>
    </row>
    <row r="42" spans="1:7" s="49" customFormat="1" x14ac:dyDescent="0.25">
      <c r="A42" s="134">
        <v>9</v>
      </c>
      <c r="B42" s="135"/>
      <c r="C42" s="136"/>
      <c r="D42" s="83" t="s">
        <v>85</v>
      </c>
      <c r="E42" s="75">
        <f>E43</f>
        <v>8641000</v>
      </c>
      <c r="F42" s="75">
        <f>F43</f>
        <v>8641000</v>
      </c>
      <c r="G42" s="75">
        <f>G43</f>
        <v>0</v>
      </c>
    </row>
    <row r="43" spans="1:7" x14ac:dyDescent="0.25">
      <c r="A43" s="137">
        <v>92</v>
      </c>
      <c r="B43" s="138"/>
      <c r="C43" s="139"/>
      <c r="D43" s="85" t="s">
        <v>86</v>
      </c>
      <c r="E43" s="71">
        <v>8641000</v>
      </c>
      <c r="F43" s="71">
        <v>8641000</v>
      </c>
      <c r="G43" s="72">
        <f>F43-E43</f>
        <v>0</v>
      </c>
    </row>
    <row r="44" spans="1:7" s="55" customFormat="1" x14ac:dyDescent="0.25">
      <c r="A44" s="53" t="s">
        <v>65</v>
      </c>
      <c r="B44" s="56"/>
      <c r="C44" s="57"/>
      <c r="D44" s="54" t="s">
        <v>66</v>
      </c>
      <c r="E44" s="73">
        <f t="shared" ref="E44:G44" si="15">E45+E49</f>
        <v>3767760</v>
      </c>
      <c r="F44" s="73">
        <f t="shared" si="15"/>
        <v>4704070.12</v>
      </c>
      <c r="G44" s="73">
        <f t="shared" si="15"/>
        <v>936310.11999999988</v>
      </c>
    </row>
    <row r="45" spans="1:7" s="49" customFormat="1" ht="25.5" x14ac:dyDescent="0.25">
      <c r="A45" s="114">
        <v>3</v>
      </c>
      <c r="B45" s="115"/>
      <c r="C45" s="116"/>
      <c r="D45" s="25" t="s">
        <v>12</v>
      </c>
      <c r="E45" s="75">
        <f>E47+E46+E48</f>
        <v>175500</v>
      </c>
      <c r="F45" s="75">
        <f t="shared" ref="F45:G45" si="16">F47+F46+F48</f>
        <v>3206573.34</v>
      </c>
      <c r="G45" s="75">
        <f t="shared" si="16"/>
        <v>3031073.34</v>
      </c>
    </row>
    <row r="46" spans="1:7" x14ac:dyDescent="0.25">
      <c r="A46" s="120">
        <v>31</v>
      </c>
      <c r="B46" s="121"/>
      <c r="C46" s="122"/>
      <c r="D46" s="24" t="s">
        <v>11</v>
      </c>
      <c r="E46" s="71">
        <v>175500</v>
      </c>
      <c r="F46" s="71">
        <v>164100</v>
      </c>
      <c r="G46" s="71">
        <f>F46-E46</f>
        <v>-11400</v>
      </c>
    </row>
    <row r="47" spans="1:7" x14ac:dyDescent="0.25">
      <c r="A47" s="120">
        <v>32</v>
      </c>
      <c r="B47" s="121"/>
      <c r="C47" s="122"/>
      <c r="D47" s="13" t="s">
        <v>107</v>
      </c>
      <c r="E47" s="71">
        <v>0</v>
      </c>
      <c r="F47" s="71">
        <v>14900</v>
      </c>
      <c r="G47" s="72">
        <f>F47-E47</f>
        <v>14900</v>
      </c>
    </row>
    <row r="48" spans="1:7" ht="25.5" x14ac:dyDescent="0.25">
      <c r="A48" s="62">
        <v>36</v>
      </c>
      <c r="B48" s="63"/>
      <c r="C48" s="64"/>
      <c r="D48" s="38" t="s">
        <v>117</v>
      </c>
      <c r="E48" s="71">
        <v>0</v>
      </c>
      <c r="F48" s="71">
        <v>3027573.34</v>
      </c>
      <c r="G48" s="72">
        <f>F48-E48</f>
        <v>3027573.34</v>
      </c>
    </row>
    <row r="49" spans="1:7" ht="25.5" x14ac:dyDescent="0.25">
      <c r="A49" s="114">
        <v>4</v>
      </c>
      <c r="B49" s="115"/>
      <c r="C49" s="116"/>
      <c r="D49" s="25" t="s">
        <v>12</v>
      </c>
      <c r="E49" s="75">
        <f t="shared" ref="E49:G49" si="17">E50+E51</f>
        <v>3592260</v>
      </c>
      <c r="F49" s="75">
        <f t="shared" si="17"/>
        <v>1497496.78</v>
      </c>
      <c r="G49" s="75">
        <f t="shared" si="17"/>
        <v>-2094763.22</v>
      </c>
    </row>
    <row r="50" spans="1:7" ht="25.5" x14ac:dyDescent="0.25">
      <c r="A50" s="120">
        <v>42</v>
      </c>
      <c r="B50" s="121"/>
      <c r="C50" s="122"/>
      <c r="D50" s="24" t="s">
        <v>30</v>
      </c>
      <c r="E50" s="71">
        <v>29010</v>
      </c>
      <c r="F50" s="71">
        <v>0</v>
      </c>
      <c r="G50" s="72">
        <f>F50-E50</f>
        <v>-29010</v>
      </c>
    </row>
    <row r="51" spans="1:7" ht="25.5" x14ac:dyDescent="0.25">
      <c r="A51" s="120">
        <v>45</v>
      </c>
      <c r="B51" s="121"/>
      <c r="C51" s="122"/>
      <c r="D51" s="24" t="s">
        <v>106</v>
      </c>
      <c r="E51" s="71">
        <v>3563250</v>
      </c>
      <c r="F51" s="71">
        <v>1497496.78</v>
      </c>
      <c r="G51" s="72">
        <f>F51-E51</f>
        <v>-2065753.22</v>
      </c>
    </row>
    <row r="52" spans="1:7" s="55" customFormat="1" x14ac:dyDescent="0.25">
      <c r="A52" s="126" t="s">
        <v>73</v>
      </c>
      <c r="B52" s="127"/>
      <c r="C52" s="128"/>
      <c r="D52" s="54" t="s">
        <v>8</v>
      </c>
      <c r="E52" s="73">
        <f>E53</f>
        <v>26550</v>
      </c>
      <c r="F52" s="73">
        <f t="shared" ref="F52:G53" si="18">F53</f>
        <v>28550</v>
      </c>
      <c r="G52" s="73">
        <f t="shared" si="18"/>
        <v>2000</v>
      </c>
    </row>
    <row r="53" spans="1:7" s="49" customFormat="1" x14ac:dyDescent="0.25">
      <c r="A53" s="114">
        <v>3</v>
      </c>
      <c r="B53" s="115"/>
      <c r="C53" s="116"/>
      <c r="D53" s="25" t="s">
        <v>10</v>
      </c>
      <c r="E53" s="75">
        <f>E54</f>
        <v>26550</v>
      </c>
      <c r="F53" s="75">
        <f t="shared" si="18"/>
        <v>28550</v>
      </c>
      <c r="G53" s="75">
        <f t="shared" si="18"/>
        <v>2000</v>
      </c>
    </row>
    <row r="54" spans="1:7" x14ac:dyDescent="0.25">
      <c r="A54" s="129">
        <v>32</v>
      </c>
      <c r="B54" s="129"/>
      <c r="C54" s="129"/>
      <c r="D54" s="58" t="s">
        <v>22</v>
      </c>
      <c r="E54" s="71">
        <v>26550</v>
      </c>
      <c r="F54" s="71">
        <v>28550</v>
      </c>
      <c r="G54" s="71">
        <f>F54-E54</f>
        <v>2000</v>
      </c>
    </row>
    <row r="55" spans="1:7" x14ac:dyDescent="0.25">
      <c r="A55" s="65"/>
      <c r="B55" s="65"/>
      <c r="C55" s="65"/>
      <c r="D55" s="66"/>
      <c r="E55" s="78"/>
      <c r="F55" s="78"/>
      <c r="G55" s="78"/>
    </row>
    <row r="56" spans="1:7" x14ac:dyDescent="0.25">
      <c r="A56" s="65"/>
      <c r="B56" s="65"/>
      <c r="C56" s="65"/>
      <c r="D56" s="66"/>
      <c r="E56" s="78"/>
      <c r="F56" s="78"/>
      <c r="G56" s="78"/>
    </row>
    <row r="57" spans="1:7" x14ac:dyDescent="0.25">
      <c r="A57" s="123" t="s">
        <v>20</v>
      </c>
      <c r="B57" s="124"/>
      <c r="C57" s="125"/>
      <c r="D57" s="86" t="s">
        <v>21</v>
      </c>
      <c r="E57" s="87" t="s">
        <v>32</v>
      </c>
      <c r="F57" s="87" t="s">
        <v>115</v>
      </c>
      <c r="G57" s="87" t="s">
        <v>114</v>
      </c>
    </row>
    <row r="58" spans="1:7" ht="25.5" x14ac:dyDescent="0.25">
      <c r="A58" s="114" t="s">
        <v>108</v>
      </c>
      <c r="B58" s="115"/>
      <c r="C58" s="116"/>
      <c r="D58" s="25" t="s">
        <v>109</v>
      </c>
      <c r="E58" s="75">
        <f t="shared" ref="E58:G58" si="19">E59</f>
        <v>0</v>
      </c>
      <c r="F58" s="75">
        <f t="shared" si="19"/>
        <v>195380</v>
      </c>
      <c r="G58" s="75">
        <f t="shared" si="19"/>
        <v>195380</v>
      </c>
    </row>
    <row r="59" spans="1:7" ht="25.5" x14ac:dyDescent="0.25">
      <c r="A59" s="114" t="s">
        <v>89</v>
      </c>
      <c r="B59" s="115"/>
      <c r="C59" s="116"/>
      <c r="D59" s="25" t="s">
        <v>90</v>
      </c>
      <c r="E59" s="75">
        <f t="shared" ref="E59:G59" si="20">E61+E63</f>
        <v>0</v>
      </c>
      <c r="F59" s="75">
        <f t="shared" si="20"/>
        <v>195380</v>
      </c>
      <c r="G59" s="75">
        <f t="shared" si="20"/>
        <v>195380</v>
      </c>
    </row>
    <row r="60" spans="1:7" x14ac:dyDescent="0.25">
      <c r="A60" s="117" t="s">
        <v>121</v>
      </c>
      <c r="B60" s="118"/>
      <c r="C60" s="119"/>
      <c r="D60" s="54" t="s">
        <v>110</v>
      </c>
      <c r="E60" s="73">
        <f>E61+E63</f>
        <v>0</v>
      </c>
      <c r="F60" s="73">
        <f>F61+F63</f>
        <v>195380</v>
      </c>
      <c r="G60" s="73">
        <f>G61+G63</f>
        <v>195380</v>
      </c>
    </row>
    <row r="61" spans="1:7" x14ac:dyDescent="0.25">
      <c r="A61" s="114">
        <v>3</v>
      </c>
      <c r="B61" s="115"/>
      <c r="C61" s="116"/>
      <c r="D61" s="25" t="s">
        <v>10</v>
      </c>
      <c r="E61" s="74">
        <f>E62</f>
        <v>0</v>
      </c>
      <c r="F61" s="74">
        <f t="shared" ref="F61:G61" si="21">F62</f>
        <v>15380</v>
      </c>
      <c r="G61" s="74">
        <f t="shared" si="21"/>
        <v>15380</v>
      </c>
    </row>
    <row r="62" spans="1:7" x14ac:dyDescent="0.25">
      <c r="A62" s="120">
        <v>32</v>
      </c>
      <c r="B62" s="121"/>
      <c r="C62" s="122"/>
      <c r="D62" s="24" t="s">
        <v>22</v>
      </c>
      <c r="E62" s="71">
        <v>0</v>
      </c>
      <c r="F62" s="71">
        <v>15380</v>
      </c>
      <c r="G62" s="71">
        <f>F62-E62</f>
        <v>15380</v>
      </c>
    </row>
    <row r="63" spans="1:7" ht="25.5" x14ac:dyDescent="0.25">
      <c r="A63" s="114">
        <v>4</v>
      </c>
      <c r="B63" s="115"/>
      <c r="C63" s="116"/>
      <c r="D63" s="25" t="s">
        <v>12</v>
      </c>
      <c r="E63" s="75">
        <f t="shared" ref="E63:G63" si="22">E64+E65</f>
        <v>0</v>
      </c>
      <c r="F63" s="75">
        <f t="shared" si="22"/>
        <v>180000</v>
      </c>
      <c r="G63" s="75">
        <f t="shared" si="22"/>
        <v>180000</v>
      </c>
    </row>
    <row r="64" spans="1:7" ht="25.5" x14ac:dyDescent="0.25">
      <c r="A64" s="120">
        <v>42</v>
      </c>
      <c r="B64" s="121"/>
      <c r="C64" s="122"/>
      <c r="D64" s="24" t="s">
        <v>30</v>
      </c>
      <c r="E64" s="71">
        <v>0</v>
      </c>
      <c r="F64" s="71">
        <v>52300</v>
      </c>
      <c r="G64" s="71">
        <f>F64-E64</f>
        <v>52300</v>
      </c>
    </row>
    <row r="65" spans="1:7" ht="25.5" x14ac:dyDescent="0.25">
      <c r="A65" s="120">
        <v>45</v>
      </c>
      <c r="B65" s="121"/>
      <c r="C65" s="122"/>
      <c r="D65" s="24" t="s">
        <v>106</v>
      </c>
      <c r="E65" s="71">
        <v>0</v>
      </c>
      <c r="F65" s="71">
        <v>127700</v>
      </c>
      <c r="G65" s="71">
        <f>F65-E65</f>
        <v>127700</v>
      </c>
    </row>
    <row r="66" spans="1:7" x14ac:dyDescent="0.25">
      <c r="A66" s="65"/>
      <c r="B66" s="65"/>
      <c r="C66" s="65"/>
      <c r="D66" s="66"/>
      <c r="E66" s="78"/>
      <c r="F66" s="78"/>
      <c r="G66" s="78"/>
    </row>
    <row r="67" spans="1:7" x14ac:dyDescent="0.25">
      <c r="A67" s="65"/>
      <c r="B67" s="65"/>
      <c r="C67" s="65"/>
      <c r="D67" s="66"/>
      <c r="E67" s="78"/>
      <c r="F67" s="78"/>
      <c r="G67" s="78"/>
    </row>
    <row r="68" spans="1:7" s="49" customFormat="1" ht="25.5" x14ac:dyDescent="0.25">
      <c r="A68" s="130" t="s">
        <v>91</v>
      </c>
      <c r="B68" s="130"/>
      <c r="C68" s="130"/>
      <c r="D68" s="59" t="s">
        <v>92</v>
      </c>
      <c r="E68" s="75">
        <f t="shared" ref="E68:G69" si="23">E69</f>
        <v>500000</v>
      </c>
      <c r="F68" s="75">
        <f t="shared" si="23"/>
        <v>648938</v>
      </c>
      <c r="G68" s="75">
        <f t="shared" si="23"/>
        <v>148937.99999999997</v>
      </c>
    </row>
    <row r="69" spans="1:7" s="49" customFormat="1" ht="38.25" x14ac:dyDescent="0.25">
      <c r="A69" s="114" t="s">
        <v>93</v>
      </c>
      <c r="B69" s="115"/>
      <c r="C69" s="116"/>
      <c r="D69" s="25" t="s">
        <v>94</v>
      </c>
      <c r="E69" s="74">
        <f t="shared" si="23"/>
        <v>500000</v>
      </c>
      <c r="F69" s="74">
        <f t="shared" si="23"/>
        <v>648938</v>
      </c>
      <c r="G69" s="74">
        <f t="shared" si="23"/>
        <v>148937.99999999997</v>
      </c>
    </row>
    <row r="70" spans="1:7" s="55" customFormat="1" ht="15" customHeight="1" x14ac:dyDescent="0.25">
      <c r="A70" s="131" t="s">
        <v>77</v>
      </c>
      <c r="B70" s="132"/>
      <c r="C70" s="133"/>
      <c r="D70" s="54" t="s">
        <v>78</v>
      </c>
      <c r="E70" s="73">
        <f>E71+E73</f>
        <v>500000</v>
      </c>
      <c r="F70" s="73">
        <f>F71+F73</f>
        <v>648938</v>
      </c>
      <c r="G70" s="73">
        <f>G71+G73</f>
        <v>148937.99999999997</v>
      </c>
    </row>
    <row r="71" spans="1:7" s="49" customFormat="1" x14ac:dyDescent="0.25">
      <c r="A71" s="114">
        <v>3</v>
      </c>
      <c r="B71" s="115"/>
      <c r="C71" s="116"/>
      <c r="D71" s="25" t="s">
        <v>10</v>
      </c>
      <c r="E71" s="75">
        <f>E72</f>
        <v>180662.11</v>
      </c>
      <c r="F71" s="75">
        <f>F72</f>
        <v>176705.79</v>
      </c>
      <c r="G71" s="75">
        <f>G72</f>
        <v>-3956.3199999999779</v>
      </c>
    </row>
    <row r="72" spans="1:7" x14ac:dyDescent="0.25">
      <c r="A72" s="120">
        <v>32</v>
      </c>
      <c r="B72" s="121"/>
      <c r="C72" s="122"/>
      <c r="D72" s="24" t="s">
        <v>22</v>
      </c>
      <c r="E72" s="71">
        <v>180662.11</v>
      </c>
      <c r="F72" s="71">
        <v>176705.79</v>
      </c>
      <c r="G72" s="71">
        <f>F72-E72</f>
        <v>-3956.3199999999779</v>
      </c>
    </row>
    <row r="73" spans="1:7" s="49" customFormat="1" ht="25.5" x14ac:dyDescent="0.25">
      <c r="A73" s="114">
        <v>4</v>
      </c>
      <c r="B73" s="115"/>
      <c r="C73" s="116"/>
      <c r="D73" s="25" t="s">
        <v>12</v>
      </c>
      <c r="E73" s="75">
        <f>E74+E75+E76</f>
        <v>319337.89</v>
      </c>
      <c r="F73" s="75">
        <f t="shared" ref="F73:G73" si="24">F74+F75+F76</f>
        <v>472232.20999999996</v>
      </c>
      <c r="G73" s="75">
        <f t="shared" si="24"/>
        <v>152894.31999999995</v>
      </c>
    </row>
    <row r="74" spans="1:7" ht="25.5" x14ac:dyDescent="0.25">
      <c r="A74" s="120">
        <v>41</v>
      </c>
      <c r="B74" s="121"/>
      <c r="C74" s="122"/>
      <c r="D74" s="22" t="s">
        <v>13</v>
      </c>
      <c r="E74" s="71">
        <v>0</v>
      </c>
      <c r="F74" s="71">
        <v>0</v>
      </c>
      <c r="G74" s="71">
        <f>F74-E74</f>
        <v>0</v>
      </c>
    </row>
    <row r="75" spans="1:7" ht="25.5" x14ac:dyDescent="0.25">
      <c r="A75" s="120">
        <v>42</v>
      </c>
      <c r="B75" s="121"/>
      <c r="C75" s="122"/>
      <c r="D75" s="24" t="s">
        <v>30</v>
      </c>
      <c r="E75" s="71">
        <v>262037.89</v>
      </c>
      <c r="F75" s="71">
        <v>446361.91</v>
      </c>
      <c r="G75" s="71">
        <f>F75-E75</f>
        <v>184324.01999999996</v>
      </c>
    </row>
    <row r="76" spans="1:7" ht="25.5" x14ac:dyDescent="0.25">
      <c r="A76" s="120">
        <v>45</v>
      </c>
      <c r="B76" s="121"/>
      <c r="C76" s="122"/>
      <c r="D76" s="13" t="s">
        <v>84</v>
      </c>
      <c r="E76" s="76">
        <v>57300</v>
      </c>
      <c r="F76" s="76">
        <v>25870.3</v>
      </c>
      <c r="G76" s="76">
        <f>F76-E76</f>
        <v>-31429.7</v>
      </c>
    </row>
    <row r="77" spans="1:7" ht="33.75" customHeight="1" x14ac:dyDescent="0.25">
      <c r="F77" s="67"/>
      <c r="G77" s="67"/>
    </row>
    <row r="78" spans="1:7" ht="15.75" x14ac:dyDescent="0.25">
      <c r="F78" s="91"/>
      <c r="G78" s="91" t="s">
        <v>123</v>
      </c>
    </row>
    <row r="79" spans="1:7" ht="15.75" x14ac:dyDescent="0.25">
      <c r="F79" s="91"/>
      <c r="G79" s="91" t="s">
        <v>124</v>
      </c>
    </row>
  </sheetData>
  <mergeCells count="60">
    <mergeCell ref="A1:G1"/>
    <mergeCell ref="A5:C5"/>
    <mergeCell ref="A14:C14"/>
    <mergeCell ref="A15:C15"/>
    <mergeCell ref="A17:C17"/>
    <mergeCell ref="A6:C6"/>
    <mergeCell ref="A7:C7"/>
    <mergeCell ref="A11:C11"/>
    <mergeCell ref="A12:C12"/>
    <mergeCell ref="A13:C13"/>
    <mergeCell ref="A46:C46"/>
    <mergeCell ref="A50:C50"/>
    <mergeCell ref="A49:C49"/>
    <mergeCell ref="A8:C8"/>
    <mergeCell ref="A9:C9"/>
    <mergeCell ref="A29:C29"/>
    <mergeCell ref="A19:C19"/>
    <mergeCell ref="A20:C20"/>
    <mergeCell ref="A23:C23"/>
    <mergeCell ref="A24:C24"/>
    <mergeCell ref="A25:C25"/>
    <mergeCell ref="A27:C27"/>
    <mergeCell ref="A28:C28"/>
    <mergeCell ref="A18:C18"/>
    <mergeCell ref="A3:G3"/>
    <mergeCell ref="A45:C45"/>
    <mergeCell ref="A30:C30"/>
    <mergeCell ref="A32:C32"/>
    <mergeCell ref="A33:C33"/>
    <mergeCell ref="A34:C34"/>
    <mergeCell ref="A35:C35"/>
    <mergeCell ref="A36:C36"/>
    <mergeCell ref="A39:C39"/>
    <mergeCell ref="A40:C40"/>
    <mergeCell ref="A41:C41"/>
    <mergeCell ref="A42:C42"/>
    <mergeCell ref="A43:C43"/>
    <mergeCell ref="A76:C76"/>
    <mergeCell ref="A62:C62"/>
    <mergeCell ref="A63:C63"/>
    <mergeCell ref="A64:C64"/>
    <mergeCell ref="A65:C65"/>
    <mergeCell ref="A74:C74"/>
    <mergeCell ref="A68:C68"/>
    <mergeCell ref="A69:C69"/>
    <mergeCell ref="A70:C70"/>
    <mergeCell ref="A71:C71"/>
    <mergeCell ref="A72:C72"/>
    <mergeCell ref="A73:C73"/>
    <mergeCell ref="A47:C47"/>
    <mergeCell ref="A52:C52"/>
    <mergeCell ref="A53:C53"/>
    <mergeCell ref="A54:C54"/>
    <mergeCell ref="A75:C75"/>
    <mergeCell ref="A61:C61"/>
    <mergeCell ref="A58:C58"/>
    <mergeCell ref="A59:C59"/>
    <mergeCell ref="A60:C60"/>
    <mergeCell ref="A51:C51"/>
    <mergeCell ref="A57:C57"/>
  </mergeCells>
  <pageMargins left="0.7" right="0.7" top="0.75" bottom="0.75" header="0.3" footer="0.3"/>
  <pageSetup paperSize="9" scale="60" fitToHeight="0" orientation="portrait" r:id="rId1"/>
  <rowBreaks count="1" manualBreakCount="1">
    <brk id="67" max="16383" man="1"/>
  </rowBreaks>
  <ignoredErrors>
    <ignoredError sqref="G13:G14 G42 G49 G63 G73 G35 G23 E70:G70 E7:G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marcela.ovcaric@sbkt.hr</cp:lastModifiedBy>
  <cp:lastPrinted>2024-09-10T09:22:52Z</cp:lastPrinted>
  <dcterms:created xsi:type="dcterms:W3CDTF">2022-08-12T12:51:27Z</dcterms:created>
  <dcterms:modified xsi:type="dcterms:W3CDTF">2024-09-27T07:36:09Z</dcterms:modified>
</cp:coreProperties>
</file>